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<sst xmlns="http://schemas.openxmlformats.org/spreadsheetml/2006/main" count="4054" uniqueCount="1185">
  <si>
    <t>郑州智能科技职业学院2025-2026学年国家助学金名单公示</t>
  </si>
  <si>
    <t>序号</t>
  </si>
  <si>
    <t>姓名</t>
  </si>
  <si>
    <t>学院</t>
  </si>
  <si>
    <t>班级</t>
  </si>
  <si>
    <t>档次名称</t>
  </si>
  <si>
    <t>何明珠</t>
  </si>
  <si>
    <t>传媒学院</t>
  </si>
  <si>
    <t>2024级融媒体技术与运营1班</t>
  </si>
  <si>
    <t>一档</t>
  </si>
  <si>
    <t>栗景瑞</t>
  </si>
  <si>
    <t>刘子坤</t>
  </si>
  <si>
    <t>三档</t>
  </si>
  <si>
    <t>苏怡</t>
  </si>
  <si>
    <t>王苏澈</t>
  </si>
  <si>
    <t>二档</t>
  </si>
  <si>
    <t>董慧杰</t>
  </si>
  <si>
    <t>2024级融媒体技术与运营2班</t>
  </si>
  <si>
    <t>唐艺萌</t>
  </si>
  <si>
    <t>王春喜</t>
  </si>
  <si>
    <t>张洁</t>
  </si>
  <si>
    <t>伽鑫桦</t>
  </si>
  <si>
    <t>2025级融媒体技术与运营1班</t>
  </si>
  <si>
    <t>梁静宇</t>
  </si>
  <si>
    <t>刘蕊</t>
  </si>
  <si>
    <t>乔茵</t>
  </si>
  <si>
    <t>史桓坤</t>
  </si>
  <si>
    <t>苏奕婷</t>
  </si>
  <si>
    <t>孙瑞</t>
  </si>
  <si>
    <t>王艺娜</t>
  </si>
  <si>
    <t>赵子煜</t>
  </si>
  <si>
    <t>周晴</t>
  </si>
  <si>
    <t>陈姿旋</t>
  </si>
  <si>
    <t>2025级融媒体技术与运营2班</t>
  </si>
  <si>
    <t>刘丹阳</t>
  </si>
  <si>
    <t>马理硕</t>
  </si>
  <si>
    <t>王迪</t>
  </si>
  <si>
    <t>张倩</t>
  </si>
  <si>
    <t>冯优怡</t>
  </si>
  <si>
    <t>2025级融媒体技术与运营3班</t>
  </si>
  <si>
    <t>李静涵</t>
  </si>
  <si>
    <t>闵苗苗</t>
  </si>
  <si>
    <t>闵展硕</t>
  </si>
  <si>
    <t>王亚彤</t>
  </si>
  <si>
    <t>武科冰</t>
  </si>
  <si>
    <t>夏淼淼</t>
  </si>
  <si>
    <t>张怡婷</t>
  </si>
  <si>
    <t>代圆圆</t>
  </si>
  <si>
    <t>2024级摄影摄像技术1班</t>
  </si>
  <si>
    <t>郭子悦</t>
  </si>
  <si>
    <t>李稳</t>
  </si>
  <si>
    <t>石留意</t>
  </si>
  <si>
    <t>宋玉婷</t>
  </si>
  <si>
    <t>袁代</t>
  </si>
  <si>
    <t>杜陆伟</t>
  </si>
  <si>
    <t>2024级摄影摄像技术2班</t>
  </si>
  <si>
    <t>胡茹雪</t>
  </si>
  <si>
    <t>慕若华</t>
  </si>
  <si>
    <t>宋伟涛</t>
  </si>
  <si>
    <t>孙庄园</t>
  </si>
  <si>
    <t>张荣荣</t>
  </si>
  <si>
    <t>周雪敏</t>
  </si>
  <si>
    <t>常振奥</t>
  </si>
  <si>
    <t>2025级摄影摄像技术1班</t>
  </si>
  <si>
    <t>留慧媛</t>
  </si>
  <si>
    <t>卢维雅</t>
  </si>
  <si>
    <t>苗卜方</t>
  </si>
  <si>
    <t>张姿</t>
  </si>
  <si>
    <t>刘子翔</t>
  </si>
  <si>
    <t>2025级摄影摄像技术2班</t>
  </si>
  <si>
    <t>任思晨</t>
  </si>
  <si>
    <t>王军旗</t>
  </si>
  <si>
    <t>武佳杰</t>
  </si>
  <si>
    <t>常宇航</t>
  </si>
  <si>
    <t>2024级数字媒体技术1班</t>
  </si>
  <si>
    <t>刘佳烜</t>
  </si>
  <si>
    <t>宋晓爽</t>
  </si>
  <si>
    <t>王晶丽</t>
  </si>
  <si>
    <t>于文奇</t>
  </si>
  <si>
    <t>董宇</t>
  </si>
  <si>
    <t>2024级数字媒体技术2班</t>
  </si>
  <si>
    <t>李念翰</t>
  </si>
  <si>
    <t>渠浩然</t>
  </si>
  <si>
    <t>张云龙</t>
  </si>
  <si>
    <t>郭佳</t>
  </si>
  <si>
    <t>2024级数字媒体技术3班</t>
  </si>
  <si>
    <t>李珂欣</t>
  </si>
  <si>
    <t>徐倍倍</t>
  </si>
  <si>
    <t>张洪涛</t>
  </si>
  <si>
    <t>张文倩</t>
  </si>
  <si>
    <t>赵俊蕊</t>
  </si>
  <si>
    <t>何昊</t>
  </si>
  <si>
    <t>2024级数字媒体技术4班</t>
  </si>
  <si>
    <t>田瑞雪</t>
  </si>
  <si>
    <t>王飞翔</t>
  </si>
  <si>
    <t>王天懿</t>
  </si>
  <si>
    <t>朱亚洁</t>
  </si>
  <si>
    <t>刘亦菲</t>
  </si>
  <si>
    <t>2025级数字媒体技术1班</t>
  </si>
  <si>
    <t>娄津瑞</t>
  </si>
  <si>
    <t>路佳慧</t>
  </si>
  <si>
    <t>王宇欣</t>
  </si>
  <si>
    <t>张宏涛</t>
  </si>
  <si>
    <t>赵可心</t>
  </si>
  <si>
    <t>卜瑞曦</t>
  </si>
  <si>
    <t>2025级数字媒体技术2班</t>
  </si>
  <si>
    <t>常淑君</t>
  </si>
  <si>
    <t>陈美凝</t>
  </si>
  <si>
    <t>杜明旭</t>
  </si>
  <si>
    <t>高威</t>
  </si>
  <si>
    <t>李侗侗</t>
  </si>
  <si>
    <t>李媛媛</t>
  </si>
  <si>
    <t>刘畅</t>
  </si>
  <si>
    <t>孙淑婷</t>
  </si>
  <si>
    <t>王晓函</t>
  </si>
  <si>
    <t>周优焱</t>
  </si>
  <si>
    <t>朱奕敏</t>
  </si>
  <si>
    <t>丁冠怡</t>
  </si>
  <si>
    <t>2025级数字媒体技术3班</t>
  </si>
  <si>
    <t>刘康怡</t>
  </si>
  <si>
    <t>马欣茹</t>
  </si>
  <si>
    <t>王静雅</t>
  </si>
  <si>
    <t>王静怡</t>
  </si>
  <si>
    <t>王明珠</t>
  </si>
  <si>
    <t>徐晨冉</t>
  </si>
  <si>
    <t>张嘉怡</t>
  </si>
  <si>
    <t>张文墨</t>
  </si>
  <si>
    <t>陈颖菡</t>
  </si>
  <si>
    <t>2025级数字媒体技术4班</t>
  </si>
  <si>
    <t>李世淇</t>
  </si>
  <si>
    <t>李香汝</t>
  </si>
  <si>
    <t>刘馨阳</t>
  </si>
  <si>
    <t>苏政源</t>
  </si>
  <si>
    <t>王灿</t>
  </si>
  <si>
    <t>王洁方</t>
  </si>
  <si>
    <t>邢梦圆</t>
  </si>
  <si>
    <t>叶佳浩</t>
  </si>
  <si>
    <t>张世贤</t>
  </si>
  <si>
    <t>张雨婷</t>
  </si>
  <si>
    <t>赵婧茹</t>
  </si>
  <si>
    <t>陈思文</t>
  </si>
  <si>
    <t>2025级数字媒体技术5班</t>
  </si>
  <si>
    <t>耿锦硕</t>
  </si>
  <si>
    <t>姜守灿</t>
  </si>
  <si>
    <t>焦奕然</t>
  </si>
  <si>
    <t>梁一柯</t>
  </si>
  <si>
    <t>刘欣彤</t>
  </si>
  <si>
    <t>卢笑言</t>
  </si>
  <si>
    <t>宋莹莹</t>
  </si>
  <si>
    <t>王妞</t>
  </si>
  <si>
    <t>王永卓</t>
  </si>
  <si>
    <t>徐旭阳</t>
  </si>
  <si>
    <t>许真境</t>
  </si>
  <si>
    <t>张淑涵</t>
  </si>
  <si>
    <t>陈语涵</t>
  </si>
  <si>
    <t>2025级数字媒体技术6班</t>
  </si>
  <si>
    <t>董李洁</t>
  </si>
  <si>
    <t>高博文</t>
  </si>
  <si>
    <t>何肖健</t>
  </si>
  <si>
    <t>李尚</t>
  </si>
  <si>
    <t>尚钰涵</t>
  </si>
  <si>
    <t>王兵</t>
  </si>
  <si>
    <t>杨雨欣</t>
  </si>
  <si>
    <t>张留根</t>
  </si>
  <si>
    <t>赵若西</t>
  </si>
  <si>
    <t>董怡漫</t>
  </si>
  <si>
    <t>2023级数字媒体技术(UI设计)1班</t>
  </si>
  <si>
    <t>李浩天</t>
  </si>
  <si>
    <t>鹿思雨</t>
  </si>
  <si>
    <t>田旺</t>
  </si>
  <si>
    <t>邹启琰</t>
  </si>
  <si>
    <t>樊朕宇</t>
  </si>
  <si>
    <t>2023级数字媒体技术(UI设计)2班</t>
  </si>
  <si>
    <t>司巡航</t>
  </si>
  <si>
    <t>唐美璠</t>
  </si>
  <si>
    <t>王慧怡</t>
  </si>
  <si>
    <t>王思琪</t>
  </si>
  <si>
    <t>郭锦涛</t>
  </si>
  <si>
    <t>2023级数字媒体技术(动画制作)1班</t>
  </si>
  <si>
    <t>李奥雪</t>
  </si>
  <si>
    <t>位子涵</t>
  </si>
  <si>
    <t>徐新春</t>
  </si>
  <si>
    <t>张志阳</t>
  </si>
  <si>
    <t>崔雪华</t>
  </si>
  <si>
    <t>2023级数字媒体技术(动画制作)2班</t>
  </si>
  <si>
    <t>刘亦飞</t>
  </si>
  <si>
    <t>刘益豪</t>
  </si>
  <si>
    <t>柳心怡</t>
  </si>
  <si>
    <t>杨雯钰</t>
  </si>
  <si>
    <t>张奥</t>
  </si>
  <si>
    <t>2023级数字媒体技术(短视频制作)1班</t>
  </si>
  <si>
    <t>李志长</t>
  </si>
  <si>
    <t>2023级数字媒体技术(短视频制作)2班</t>
  </si>
  <si>
    <t>刘明珠</t>
  </si>
  <si>
    <t>芦紫怡</t>
  </si>
  <si>
    <t>王滢惠</t>
  </si>
  <si>
    <t>吴尧运</t>
  </si>
  <si>
    <t>张亚婕</t>
  </si>
  <si>
    <t>周然然</t>
  </si>
  <si>
    <t>程佳乐</t>
  </si>
  <si>
    <t>2023级数字媒体技术(短视频制作)3班</t>
  </si>
  <si>
    <t>孙华敏</t>
  </si>
  <si>
    <t>王幸</t>
  </si>
  <si>
    <t>辛盈儒</t>
  </si>
  <si>
    <t>赵晶晶</t>
  </si>
  <si>
    <t>2025级数字媒体艺术设计1班</t>
  </si>
  <si>
    <t>孟美桦</t>
  </si>
  <si>
    <t>2023级网络营销与直播电商1班</t>
  </si>
  <si>
    <t>徐培娇</t>
  </si>
  <si>
    <t>杨文宇</t>
  </si>
  <si>
    <t>张银珠</t>
  </si>
  <si>
    <t>崔梦园</t>
  </si>
  <si>
    <t>2023级网络营销与直播电商2班</t>
  </si>
  <si>
    <t>付居全</t>
  </si>
  <si>
    <t>洪冰月</t>
  </si>
  <si>
    <t>王冰冰</t>
  </si>
  <si>
    <t>武园新</t>
  </si>
  <si>
    <t>张天功</t>
  </si>
  <si>
    <t>2023级网络营销与直播电商3班</t>
  </si>
  <si>
    <t>刘家通</t>
  </si>
  <si>
    <t>2023级网络营销与直播电商(电商视觉营销)1班</t>
  </si>
  <si>
    <t>马睿晗</t>
  </si>
  <si>
    <t>杨丰仓</t>
  </si>
  <si>
    <t>张锦帅</t>
  </si>
  <si>
    <t>陈柯华</t>
  </si>
  <si>
    <t>2023级网络营销与直播电商(电商视觉营销)2班</t>
  </si>
  <si>
    <t>董洪岐</t>
  </si>
  <si>
    <t>吴灿</t>
  </si>
  <si>
    <t>冯倩倩</t>
  </si>
  <si>
    <t>2023级网络营销与直播电商(电商视觉营销)3班</t>
  </si>
  <si>
    <t>李广</t>
  </si>
  <si>
    <t>刘传傲</t>
  </si>
  <si>
    <t>余可为</t>
  </si>
  <si>
    <t>李想</t>
  </si>
  <si>
    <t>2023级网络营销与直播电商(新媒体运营)1班</t>
  </si>
  <si>
    <t>刘翱宇</t>
  </si>
  <si>
    <t>史欣蕊</t>
  </si>
  <si>
    <t>邬士平</t>
  </si>
  <si>
    <t>闫娴</t>
  </si>
  <si>
    <t>张艺文</t>
  </si>
  <si>
    <t>丁智亿</t>
  </si>
  <si>
    <t>2023级网络营销与直播电商(新媒体运营)2班</t>
  </si>
  <si>
    <t>黄莎莎</t>
  </si>
  <si>
    <t>王文豪</t>
  </si>
  <si>
    <t>赵春晓</t>
  </si>
  <si>
    <t>李雨桐</t>
  </si>
  <si>
    <t>航空学院</t>
  </si>
  <si>
    <t>2024级电子信息工程技术1班</t>
  </si>
  <si>
    <t>王钰乐</t>
  </si>
  <si>
    <t>吴昶翰</t>
  </si>
  <si>
    <t>杨贺</t>
  </si>
  <si>
    <t>张浩然</t>
  </si>
  <si>
    <t>张彦杰</t>
  </si>
  <si>
    <t>班雨轩</t>
  </si>
  <si>
    <t>2024级电子信息工程技术2班</t>
  </si>
  <si>
    <t>褚少阳</t>
  </si>
  <si>
    <t>代梦磊</t>
  </si>
  <si>
    <t>李冰</t>
  </si>
  <si>
    <t>马欣欣</t>
  </si>
  <si>
    <t>宋金昊</t>
  </si>
  <si>
    <t>张睿</t>
  </si>
  <si>
    <t>崔贤广</t>
  </si>
  <si>
    <t>2025级电子信息工程技术1班</t>
  </si>
  <si>
    <t>丁锦麟</t>
  </si>
  <si>
    <t>靳浩然</t>
  </si>
  <si>
    <t>刘子涵</t>
  </si>
  <si>
    <t>任晶晶</t>
  </si>
  <si>
    <t>申家宝</t>
  </si>
  <si>
    <t>杨舒畅</t>
  </si>
  <si>
    <t>李舒曼</t>
  </si>
  <si>
    <t>2025级电子信息工程技术2班</t>
  </si>
  <si>
    <t>王海学</t>
  </si>
  <si>
    <t>薛子博</t>
  </si>
  <si>
    <t>杨晶晶</t>
  </si>
  <si>
    <t>贾亚博</t>
  </si>
  <si>
    <t>2025级飞机电子设备维修1班</t>
  </si>
  <si>
    <t>李昂</t>
  </si>
  <si>
    <t>王琨阳</t>
  </si>
  <si>
    <t>2024级飞机机电设备维修1班</t>
  </si>
  <si>
    <t>王世康</t>
  </si>
  <si>
    <t>吴方俊</t>
  </si>
  <si>
    <t>吴迎旭</t>
  </si>
  <si>
    <t>于紫晨</t>
  </si>
  <si>
    <t>赵硕</t>
  </si>
  <si>
    <t>高文起</t>
  </si>
  <si>
    <t>2024级飞机机电设备维修2班</t>
  </si>
  <si>
    <t>李浩泽</t>
  </si>
  <si>
    <t>林相宇</t>
  </si>
  <si>
    <t>刘永亮</t>
  </si>
  <si>
    <t>张士雨</t>
  </si>
  <si>
    <t>朱梦豪</t>
  </si>
  <si>
    <t>程紫洋</t>
  </si>
  <si>
    <t>2025级飞机机电设备维修1班</t>
  </si>
  <si>
    <t>杜恒</t>
  </si>
  <si>
    <t>李科研</t>
  </si>
  <si>
    <t>申朔宁</t>
  </si>
  <si>
    <t>王玉凯</t>
  </si>
  <si>
    <t>张仪朋</t>
  </si>
  <si>
    <t>赵峰浩</t>
  </si>
  <si>
    <t>胡耀祖</t>
  </si>
  <si>
    <t>2025级飞机机电设备维修2班</t>
  </si>
  <si>
    <t>李文权</t>
  </si>
  <si>
    <t>刘兼优</t>
  </si>
  <si>
    <t>刘夏铭</t>
  </si>
  <si>
    <t>王顺帆</t>
  </si>
  <si>
    <t>魏子豪</t>
  </si>
  <si>
    <t>杨明泉</t>
  </si>
  <si>
    <t>张晨豪</t>
  </si>
  <si>
    <t>韩嘉灏</t>
  </si>
  <si>
    <t>2025级飞行器维修技术1班</t>
  </si>
  <si>
    <t>刘浩然</t>
  </si>
  <si>
    <t>唐奥航</t>
  </si>
  <si>
    <t>王基鑫</t>
  </si>
  <si>
    <t>张钰博</t>
  </si>
  <si>
    <t>朱鑫凯</t>
  </si>
  <si>
    <t>黄翱翔</t>
  </si>
  <si>
    <t>2025级无人机应用技术1班</t>
  </si>
  <si>
    <t>雷雨蒸</t>
  </si>
  <si>
    <t>柳斌</t>
  </si>
  <si>
    <t>田梦鑫</t>
  </si>
  <si>
    <t>徐嘉阔</t>
  </si>
  <si>
    <t>霍宇勃</t>
  </si>
  <si>
    <t>2025级无人机应用技术2班</t>
  </si>
  <si>
    <t>雷雨濛</t>
  </si>
  <si>
    <t>孙金阳</t>
  </si>
  <si>
    <t>温怡翔</t>
  </si>
  <si>
    <t>陈梁</t>
  </si>
  <si>
    <t>2025级无人机应用技术3班</t>
  </si>
  <si>
    <t>韩福依</t>
  </si>
  <si>
    <t>雷启铭</t>
  </si>
  <si>
    <t>雷天赐</t>
  </si>
  <si>
    <t>李琳昊</t>
  </si>
  <si>
    <t>齐悦</t>
  </si>
  <si>
    <t>孙文涛</t>
  </si>
  <si>
    <t>王端鑫</t>
  </si>
  <si>
    <t>张莉</t>
  </si>
  <si>
    <t>郑祖爽</t>
  </si>
  <si>
    <t>左佳瑶</t>
  </si>
  <si>
    <t>党伟</t>
  </si>
  <si>
    <t>2025级无人机应用技术4班</t>
  </si>
  <si>
    <t>高政岩</t>
  </si>
  <si>
    <t>郭煜博</t>
  </si>
  <si>
    <t>马雨婷</t>
  </si>
  <si>
    <t>齐乐</t>
  </si>
  <si>
    <t>王浩</t>
  </si>
  <si>
    <t>周硕</t>
  </si>
  <si>
    <t>朱世旗</t>
  </si>
  <si>
    <t>陈婷</t>
  </si>
  <si>
    <t>人工智能学院</t>
  </si>
  <si>
    <t>2024级大数据技术1班</t>
  </si>
  <si>
    <t>成梦云</t>
  </si>
  <si>
    <t>崔师军</t>
  </si>
  <si>
    <t>郝秀娟</t>
  </si>
  <si>
    <t>何静杰</t>
  </si>
  <si>
    <t>李学文</t>
  </si>
  <si>
    <t>陆子盈</t>
  </si>
  <si>
    <t>滕振伟</t>
  </si>
  <si>
    <t>巫靓婧</t>
  </si>
  <si>
    <t>赵耀明</t>
  </si>
  <si>
    <t>焦科语</t>
  </si>
  <si>
    <t>2024级大数据技术2班</t>
  </si>
  <si>
    <t>李京阳</t>
  </si>
  <si>
    <t>盛高尚</t>
  </si>
  <si>
    <t>杨帆</t>
  </si>
  <si>
    <t>张原英</t>
  </si>
  <si>
    <t>丁士航</t>
  </si>
  <si>
    <t>2024级大数据技术3班</t>
  </si>
  <si>
    <t>贾迎雪</t>
  </si>
  <si>
    <t>李宜灿</t>
  </si>
  <si>
    <t>刘晓雨</t>
  </si>
  <si>
    <t>赵乐</t>
  </si>
  <si>
    <t>白家昌</t>
  </si>
  <si>
    <t>2024级大数据技术4班</t>
  </si>
  <si>
    <t>程路</t>
  </si>
  <si>
    <t>靳东霞</t>
  </si>
  <si>
    <t>乔梦瑶</t>
  </si>
  <si>
    <t>曹淄涵</t>
  </si>
  <si>
    <t>2025级大数据技术1班</t>
  </si>
  <si>
    <t>朱思静</t>
  </si>
  <si>
    <t>刘彩怡</t>
  </si>
  <si>
    <t>2025级大数据技术2班</t>
  </si>
  <si>
    <t>齐珍慧</t>
  </si>
  <si>
    <t>杨甜</t>
  </si>
  <si>
    <t>张若炎</t>
  </si>
  <si>
    <t>陈煜炜</t>
  </si>
  <si>
    <t>2023级计算机网络技术1班</t>
  </si>
  <si>
    <t>冯爽</t>
  </si>
  <si>
    <t>贺婷婷</t>
  </si>
  <si>
    <t>李承曜</t>
  </si>
  <si>
    <t>李永耀</t>
  </si>
  <si>
    <t>席博文</t>
  </si>
  <si>
    <t>张馨云</t>
  </si>
  <si>
    <t>张伊歌</t>
  </si>
  <si>
    <t>董甜辉</t>
  </si>
  <si>
    <t>2023级计算机网络技术2班</t>
  </si>
  <si>
    <t>冯运祥</t>
  </si>
  <si>
    <t>刘超群</t>
  </si>
  <si>
    <t>王帅</t>
  </si>
  <si>
    <t>于文豪</t>
  </si>
  <si>
    <t>周庚月</t>
  </si>
  <si>
    <t>曹新雨</t>
  </si>
  <si>
    <t>2023级计算机网络技术3班</t>
  </si>
  <si>
    <t>管萌萌</t>
  </si>
  <si>
    <t>李帅昆</t>
  </si>
  <si>
    <t>李文静</t>
  </si>
  <si>
    <t>潘林兆</t>
  </si>
  <si>
    <t>朱桂雪</t>
  </si>
  <si>
    <t>李聪</t>
  </si>
  <si>
    <t>2024级计算机网络技术1班</t>
  </si>
  <si>
    <t>李家森</t>
  </si>
  <si>
    <t>刘毅</t>
  </si>
  <si>
    <t>尚富豪</t>
  </si>
  <si>
    <t>尚兆宇</t>
  </si>
  <si>
    <t>曾俊杰</t>
  </si>
  <si>
    <t>方淇生</t>
  </si>
  <si>
    <t>2024级计算机网络技术2班</t>
  </si>
  <si>
    <t>时云龙</t>
  </si>
  <si>
    <t>司博宇</t>
  </si>
  <si>
    <t>吴家伟</t>
  </si>
  <si>
    <t>杨凯</t>
  </si>
  <si>
    <t>张向媛</t>
  </si>
  <si>
    <t>何本航</t>
  </si>
  <si>
    <t>2024级计算机网络技术3班</t>
  </si>
  <si>
    <t>李朝阳</t>
  </si>
  <si>
    <t>李思诺</t>
  </si>
  <si>
    <t>李腾</t>
  </si>
  <si>
    <t>李晓凯</t>
  </si>
  <si>
    <t>齐含硕</t>
  </si>
  <si>
    <t>许博涵</t>
  </si>
  <si>
    <t>薛兵</t>
  </si>
  <si>
    <t>杨展鹏</t>
  </si>
  <si>
    <t>张淇</t>
  </si>
  <si>
    <t>赵荣耀</t>
  </si>
  <si>
    <t>赵政文</t>
  </si>
  <si>
    <t>鲍帅</t>
  </si>
  <si>
    <t>2024级计算机网络技术4班</t>
  </si>
  <si>
    <t>雷一晨</t>
  </si>
  <si>
    <t>李金涛</t>
  </si>
  <si>
    <t>宋奥宇</t>
  </si>
  <si>
    <t>王方岩</t>
  </si>
  <si>
    <t>务凯文</t>
  </si>
  <si>
    <t>李湘豫</t>
  </si>
  <si>
    <t>2024级计算机网络技术5班</t>
  </si>
  <si>
    <t>刘帅</t>
  </si>
  <si>
    <t>宁晨</t>
  </si>
  <si>
    <t>郑州</t>
  </si>
  <si>
    <t>陈宇翔</t>
  </si>
  <si>
    <t>2025级计算机网络技术1班</t>
  </si>
  <si>
    <t>魏梓帆</t>
  </si>
  <si>
    <t>丁福洋</t>
  </si>
  <si>
    <t>2025级计算机网络技术2班</t>
  </si>
  <si>
    <t>孔一兵</t>
  </si>
  <si>
    <t>李梦婷</t>
  </si>
  <si>
    <t>宁金梦</t>
  </si>
  <si>
    <t>谢俊鹏</t>
  </si>
  <si>
    <t>徐豪</t>
  </si>
  <si>
    <t>张亮</t>
  </si>
  <si>
    <t>郑钟坡</t>
  </si>
  <si>
    <t>厉天佳</t>
  </si>
  <si>
    <t>2025级计算机网络技术3班</t>
  </si>
  <si>
    <t>刘欣妍</t>
  </si>
  <si>
    <t>杨照星</t>
  </si>
  <si>
    <t>陈浩</t>
  </si>
  <si>
    <t>2023级计算机网络技术(网络运维)1班</t>
  </si>
  <si>
    <t>陈烁林</t>
  </si>
  <si>
    <t>段明显</t>
  </si>
  <si>
    <t>贾自豪</t>
  </si>
  <si>
    <t>李红磊</t>
  </si>
  <si>
    <t>王永刚</t>
  </si>
  <si>
    <t>徐跃发</t>
  </si>
  <si>
    <t>周雪寒</t>
  </si>
  <si>
    <t>高文卿</t>
  </si>
  <si>
    <t>2023级计算机网络技术(网络运维)2班</t>
  </si>
  <si>
    <t>李晨</t>
  </si>
  <si>
    <t>聂铉力</t>
  </si>
  <si>
    <t>牛玉鑫</t>
  </si>
  <si>
    <t>邢瑞乾</t>
  </si>
  <si>
    <t>徐凤云</t>
  </si>
  <si>
    <t>闫雪晶</t>
  </si>
  <si>
    <t>殷蒙恩</t>
  </si>
  <si>
    <t>尹雯倩</t>
  </si>
  <si>
    <t>赵凤凤</t>
  </si>
  <si>
    <t>朱康鑫</t>
  </si>
  <si>
    <t>訾登辉</t>
  </si>
  <si>
    <t>崔月红</t>
  </si>
  <si>
    <t>2023级计算机网络技术(网络运维)3班</t>
  </si>
  <si>
    <t>靳莎莎</t>
  </si>
  <si>
    <t>陈硕</t>
  </si>
  <si>
    <t>2023级计算机网络技术(网络安全)1班</t>
  </si>
  <si>
    <t>崔乐乐</t>
  </si>
  <si>
    <t>李文越</t>
  </si>
  <si>
    <t>刘国强</t>
  </si>
  <si>
    <t>宋轶君</t>
  </si>
  <si>
    <t>王晗瑀</t>
  </si>
  <si>
    <t>位圣泰</t>
  </si>
  <si>
    <t>张衡</t>
  </si>
  <si>
    <t>张姝畅</t>
  </si>
  <si>
    <t>张依妍</t>
  </si>
  <si>
    <t>张志宇</t>
  </si>
  <si>
    <t>常沛遥</t>
  </si>
  <si>
    <t>2023级计算机网络技术(网络安全)2班</t>
  </si>
  <si>
    <t>孙一博</t>
  </si>
  <si>
    <t>赵云</t>
  </si>
  <si>
    <t>朱宏宇</t>
  </si>
  <si>
    <t>郭紫艳</t>
  </si>
  <si>
    <t>2024级计算机应用技术1班</t>
  </si>
  <si>
    <t>王博</t>
  </si>
  <si>
    <t>徐亚勤</t>
  </si>
  <si>
    <t>杨代硕</t>
  </si>
  <si>
    <t>杨峻杰</t>
  </si>
  <si>
    <t>张宇航</t>
  </si>
  <si>
    <t>张悦</t>
  </si>
  <si>
    <t>陈亚鹏</t>
  </si>
  <si>
    <t>2024级计算机应用技术2班</t>
  </si>
  <si>
    <t>陈征</t>
  </si>
  <si>
    <t>李赫兵</t>
  </si>
  <si>
    <t>李铭航</t>
  </si>
  <si>
    <t>喻茹意</t>
  </si>
  <si>
    <t>常蕊</t>
  </si>
  <si>
    <t>2024级计算机应用技术3班</t>
  </si>
  <si>
    <t>付妙瑜</t>
  </si>
  <si>
    <t>苏鹏豪</t>
  </si>
  <si>
    <t>王晨宇</t>
  </si>
  <si>
    <t>王嘉雪</t>
  </si>
  <si>
    <t>王焜</t>
  </si>
  <si>
    <t>赵宝玉</t>
  </si>
  <si>
    <t>陈春峰</t>
  </si>
  <si>
    <t>2024级计算机应用技术4班</t>
  </si>
  <si>
    <t>郭浏阳</t>
  </si>
  <si>
    <t>王笑容</t>
  </si>
  <si>
    <t>肖浩瑞</t>
  </si>
  <si>
    <t>杜嘉琦</t>
  </si>
  <si>
    <t>2025级计算机应用技术1班</t>
  </si>
  <si>
    <t>李博文</t>
  </si>
  <si>
    <t>吕昊</t>
  </si>
  <si>
    <t>王守保</t>
  </si>
  <si>
    <t>杨智</t>
  </si>
  <si>
    <t>朱帅举</t>
  </si>
  <si>
    <t>廖舸羽</t>
  </si>
  <si>
    <t>2025级计算机应用技术2班</t>
  </si>
  <si>
    <t>刘佳宝</t>
  </si>
  <si>
    <t>钱壮志</t>
  </si>
  <si>
    <t>邱滢</t>
  </si>
  <si>
    <t>陈潇潇</t>
  </si>
  <si>
    <t>2025级计算机应用技术3班</t>
  </si>
  <si>
    <t>崔靖宇</t>
  </si>
  <si>
    <t>郭豪杰</t>
  </si>
  <si>
    <t>郭世博</t>
  </si>
  <si>
    <t>荆冰帅</t>
  </si>
  <si>
    <t>李佳琪</t>
  </si>
  <si>
    <t>廖荣楠</t>
  </si>
  <si>
    <t>刘家豪</t>
  </si>
  <si>
    <t>牛随随</t>
  </si>
  <si>
    <t>屈明阳</t>
  </si>
  <si>
    <t>孙梦丽</t>
  </si>
  <si>
    <t>张立豪</t>
  </si>
  <si>
    <t>赵学涛</t>
  </si>
  <si>
    <t>陈文博</t>
  </si>
  <si>
    <t>2025级计算机应用技术4班</t>
  </si>
  <si>
    <t>李昊彬</t>
  </si>
  <si>
    <t>张艺涵</t>
  </si>
  <si>
    <t>刘腾宽</t>
  </si>
  <si>
    <t>2024级人工智能技术应用1班</t>
  </si>
  <si>
    <t>马瑶瑶</t>
  </si>
  <si>
    <t>时宇阳</t>
  </si>
  <si>
    <t>田梦雨</t>
  </si>
  <si>
    <t>王淼</t>
  </si>
  <si>
    <t>王银豪</t>
  </si>
  <si>
    <t>赵文杰</t>
  </si>
  <si>
    <t>胡望越</t>
  </si>
  <si>
    <t>2024级人工智能技术应用2班</t>
  </si>
  <si>
    <t>李恬然</t>
  </si>
  <si>
    <t>王钊</t>
  </si>
  <si>
    <t>翟梓翰</t>
  </si>
  <si>
    <t>冯文豪</t>
  </si>
  <si>
    <t>2024级人工智能技术应用3班</t>
  </si>
  <si>
    <t>弓静静</t>
  </si>
  <si>
    <t>刘鑫</t>
  </si>
  <si>
    <t>杨可欣</t>
  </si>
  <si>
    <t>岳瑞婷</t>
  </si>
  <si>
    <t>张文博</t>
  </si>
  <si>
    <t>朱玉婷</t>
  </si>
  <si>
    <t>梁艺聪</t>
  </si>
  <si>
    <t>2024级人工智能技术应用4班</t>
  </si>
  <si>
    <t>吕月阳</t>
  </si>
  <si>
    <t>张悦悦</t>
  </si>
  <si>
    <t>梁绍博</t>
  </si>
  <si>
    <t>2025级人工智能技术应用1班</t>
  </si>
  <si>
    <t>刘康</t>
  </si>
  <si>
    <t>吕军豪</t>
  </si>
  <si>
    <t>赵博文</t>
  </si>
  <si>
    <t>庄恒康</t>
  </si>
  <si>
    <t>刘舒畅</t>
  </si>
  <si>
    <t>2025级人工智能技术应用2班</t>
  </si>
  <si>
    <t>王梓辰</t>
  </si>
  <si>
    <t>张帆</t>
  </si>
  <si>
    <t>丁祎</t>
  </si>
  <si>
    <t>2025级人工智能技术应用3班</t>
  </si>
  <si>
    <t>马远</t>
  </si>
  <si>
    <t>薛博源</t>
  </si>
  <si>
    <t>姚依琳</t>
  </si>
  <si>
    <t>张思念</t>
  </si>
  <si>
    <t>张轩</t>
  </si>
  <si>
    <t>赵慧盈</t>
  </si>
  <si>
    <t>付博文</t>
  </si>
  <si>
    <t>2025级人工智能技术应用4班</t>
  </si>
  <si>
    <t>耿文慧</t>
  </si>
  <si>
    <t>李帅博</t>
  </si>
  <si>
    <t>王立志</t>
  </si>
  <si>
    <t>杨佳怡</t>
  </si>
  <si>
    <t>郭鹏远</t>
  </si>
  <si>
    <t>2023级软件技术1班</t>
  </si>
  <si>
    <t>金星</t>
  </si>
  <si>
    <t>鲁鑫杰</t>
  </si>
  <si>
    <t>任孝文</t>
  </si>
  <si>
    <t>苏晴晴</t>
  </si>
  <si>
    <t>孙彩芹</t>
  </si>
  <si>
    <t>王艺霏</t>
  </si>
  <si>
    <t>王振杰</t>
  </si>
  <si>
    <t>魏思如</t>
  </si>
  <si>
    <t>杨李梅</t>
  </si>
  <si>
    <t>杨帅</t>
  </si>
  <si>
    <t>张静伊</t>
  </si>
  <si>
    <t>张笑乐</t>
  </si>
  <si>
    <t>陈舒畅</t>
  </si>
  <si>
    <t>2023级软件技术2班</t>
  </si>
  <si>
    <t>李国正</t>
  </si>
  <si>
    <t>刘晨星</t>
  </si>
  <si>
    <t>刘莹俐</t>
  </si>
  <si>
    <t>卢晓露</t>
  </si>
  <si>
    <t>王浩博</t>
  </si>
  <si>
    <t>王誉童</t>
  </si>
  <si>
    <t>王子清</t>
  </si>
  <si>
    <t>卫冬宁</t>
  </si>
  <si>
    <t>张婧怡</t>
  </si>
  <si>
    <t>张书熔</t>
  </si>
  <si>
    <t>周赢喜</t>
  </si>
  <si>
    <t>周紫梦</t>
  </si>
  <si>
    <t>李欣雨</t>
  </si>
  <si>
    <t>2023级软件技术3班</t>
  </si>
  <si>
    <t>孟晨</t>
  </si>
  <si>
    <t>王淼灏</t>
  </si>
  <si>
    <t>肖玉如</t>
  </si>
  <si>
    <t>张赫哲</t>
  </si>
  <si>
    <t>张书豪</t>
  </si>
  <si>
    <t>张宇琦</t>
  </si>
  <si>
    <t>邓佳旋</t>
  </si>
  <si>
    <t>2023级软件技术4班</t>
  </si>
  <si>
    <t>李如阳</t>
  </si>
  <si>
    <t>权浩瀚</t>
  </si>
  <si>
    <t>魏纪华</t>
  </si>
  <si>
    <t>张广</t>
  </si>
  <si>
    <t>侯路瑶</t>
  </si>
  <si>
    <t>2024级软件技术1班</t>
  </si>
  <si>
    <t>黄雨涵</t>
  </si>
  <si>
    <t>冷春利</t>
  </si>
  <si>
    <t>李宜航</t>
  </si>
  <si>
    <t>张昊</t>
  </si>
  <si>
    <t>高财乐</t>
  </si>
  <si>
    <t>2024级软件技术2班</t>
  </si>
  <si>
    <t>李闪闪</t>
  </si>
  <si>
    <t>王梦洁</t>
  </si>
  <si>
    <t>张文浩</t>
  </si>
  <si>
    <t>黄海涛</t>
  </si>
  <si>
    <t>2024级软件技术3班</t>
  </si>
  <si>
    <t>蒯钟琳</t>
  </si>
  <si>
    <t>李东哲</t>
  </si>
  <si>
    <t>梁静怡</t>
  </si>
  <si>
    <t>牛梦博</t>
  </si>
  <si>
    <t>司镇宾</t>
  </si>
  <si>
    <t>孙宣宣</t>
  </si>
  <si>
    <t>王嘉乐</t>
  </si>
  <si>
    <t>李少堃</t>
  </si>
  <si>
    <t>2024级软件技术4班</t>
  </si>
  <si>
    <t>李雨洁</t>
  </si>
  <si>
    <t>吉璐璐</t>
  </si>
  <si>
    <t>2025级软件技术1班</t>
  </si>
  <si>
    <t>梁贤珍</t>
  </si>
  <si>
    <t>吕梦飞</t>
  </si>
  <si>
    <t>杨玉兰</t>
  </si>
  <si>
    <t>朱红昌</t>
  </si>
  <si>
    <t>陈舒婷</t>
  </si>
  <si>
    <t>2025级软件技术2班</t>
  </si>
  <si>
    <t>黄梦茹</t>
  </si>
  <si>
    <t>贾宇鑫</t>
  </si>
  <si>
    <t>李智贤</t>
  </si>
  <si>
    <t>刘曼珍</t>
  </si>
  <si>
    <t>刘子豪</t>
  </si>
  <si>
    <t>王小雨</t>
  </si>
  <si>
    <t>杨浩宇</t>
  </si>
  <si>
    <t>张寒松</t>
  </si>
  <si>
    <t>陈小悦</t>
  </si>
  <si>
    <t>2023级软件技术(数据分析)1班</t>
  </si>
  <si>
    <t>程鸿运</t>
  </si>
  <si>
    <t>李广玉</t>
  </si>
  <si>
    <t>刘览</t>
  </si>
  <si>
    <t>刘笑盈</t>
  </si>
  <si>
    <t>毛新浩</t>
  </si>
  <si>
    <t>闫纯</t>
  </si>
  <si>
    <t>余洋</t>
  </si>
  <si>
    <t>张舒雅</t>
  </si>
  <si>
    <t>郭仕华</t>
  </si>
  <si>
    <t>2023级软件技术(数据分析)2班</t>
  </si>
  <si>
    <t>韩国涛</t>
  </si>
  <si>
    <t>李如凤</t>
  </si>
  <si>
    <t>王一帆</t>
  </si>
  <si>
    <t>张浩凯</t>
  </si>
  <si>
    <t>朱国臣</t>
  </si>
  <si>
    <t>陈向阳</t>
  </si>
  <si>
    <t>2023级软件技术(数据分析)3班</t>
  </si>
  <si>
    <t>焦文靖</t>
  </si>
  <si>
    <t>李莲漪</t>
  </si>
  <si>
    <t>刘雨晴</t>
  </si>
  <si>
    <t>王瑶光</t>
  </si>
  <si>
    <t>邬明星</t>
  </si>
  <si>
    <t>武文欣</t>
  </si>
  <si>
    <t>余俊男</t>
  </si>
  <si>
    <t>张社青</t>
  </si>
  <si>
    <t>张雅杰</t>
  </si>
  <si>
    <t>邹照卓</t>
  </si>
  <si>
    <t>冯梦迪</t>
  </si>
  <si>
    <t>2023级软件技术(智能软件开发)1班</t>
  </si>
  <si>
    <t>付吉宽</t>
  </si>
  <si>
    <t>郭碧蛟</t>
  </si>
  <si>
    <t>刘航</t>
  </si>
  <si>
    <t>刘金豪</t>
  </si>
  <si>
    <t>张策</t>
  </si>
  <si>
    <t>张浩</t>
  </si>
  <si>
    <t>张明阳</t>
  </si>
  <si>
    <t>张子豪</t>
  </si>
  <si>
    <t>毕凤洁</t>
  </si>
  <si>
    <t>2023级软件技术(智能软件开发)2班</t>
  </si>
  <si>
    <t>陈俊冰</t>
  </si>
  <si>
    <t>董招阳</t>
  </si>
  <si>
    <t>冀向阳</t>
  </si>
  <si>
    <t>兰晓丹</t>
  </si>
  <si>
    <t>李家辉</t>
  </si>
  <si>
    <t>刘浩杰</t>
  </si>
  <si>
    <t>张博</t>
  </si>
  <si>
    <t>顾浩宇</t>
  </si>
  <si>
    <t>2023级软件技术(智能软件开发)3班</t>
  </si>
  <si>
    <t>李幸运</t>
  </si>
  <si>
    <t>苏浩然</t>
  </si>
  <si>
    <t>张豪爽</t>
  </si>
  <si>
    <t>胡艳格</t>
  </si>
  <si>
    <t>2024级信息安全技术应用1班</t>
  </si>
  <si>
    <t>李宗源</t>
  </si>
  <si>
    <t>刘笑凡</t>
  </si>
  <si>
    <t>杨永丽</t>
  </si>
  <si>
    <t>蔡露颖</t>
  </si>
  <si>
    <t>2024级信息安全技术应用2班</t>
  </si>
  <si>
    <t>陈慧慧</t>
  </si>
  <si>
    <t>程晓阳</t>
  </si>
  <si>
    <t>李雨婷</t>
  </si>
  <si>
    <t>刘炫</t>
  </si>
  <si>
    <t>司有成</t>
  </si>
  <si>
    <t>王晓军</t>
  </si>
  <si>
    <t>张奥宇</t>
  </si>
  <si>
    <t>崔灿</t>
  </si>
  <si>
    <t>2025级信息安全技术应用1班</t>
  </si>
  <si>
    <t>高一晨</t>
  </si>
  <si>
    <t>谷念晴</t>
  </si>
  <si>
    <t>金乃凯</t>
  </si>
  <si>
    <t>刘阳灿</t>
  </si>
  <si>
    <t>王晨旭</t>
  </si>
  <si>
    <t>张晓婷</t>
  </si>
  <si>
    <t>崔芯丽</t>
  </si>
  <si>
    <t>商学院</t>
  </si>
  <si>
    <t>2024级大数据与会计1班</t>
  </si>
  <si>
    <t>关嘉慧</t>
  </si>
  <si>
    <t>苑朔菡</t>
  </si>
  <si>
    <t>从可堃</t>
  </si>
  <si>
    <t>2024级大数据与会计2班</t>
  </si>
  <si>
    <t>桂梓豪</t>
  </si>
  <si>
    <t>孔玉容</t>
  </si>
  <si>
    <t>沈鲁豫</t>
  </si>
  <si>
    <t>吴心雨</t>
  </si>
  <si>
    <t>张可心</t>
  </si>
  <si>
    <t>朱梦含</t>
  </si>
  <si>
    <t>陈时言</t>
  </si>
  <si>
    <t>2024级大数据与会计3班</t>
  </si>
  <si>
    <t>黄祥琳</t>
  </si>
  <si>
    <t>贾静文</t>
  </si>
  <si>
    <t>贾羽岚</t>
  </si>
  <si>
    <t>李凯辰</t>
  </si>
  <si>
    <t>李璐</t>
  </si>
  <si>
    <t>李易临</t>
  </si>
  <si>
    <t>崔恩慧</t>
  </si>
  <si>
    <t>2024级大数据与会计4班</t>
  </si>
  <si>
    <t>潘贺祥</t>
  </si>
  <si>
    <t>王宇</t>
  </si>
  <si>
    <t>郭可</t>
  </si>
  <si>
    <t>2025级大数据与会计1班</t>
  </si>
  <si>
    <t>柳宝洋</t>
  </si>
  <si>
    <t>杨梦迪</t>
  </si>
  <si>
    <t>杨婷</t>
  </si>
  <si>
    <t>张婧瑄</t>
  </si>
  <si>
    <t>陈琦</t>
  </si>
  <si>
    <t>2025级大数据与会计2班</t>
  </si>
  <si>
    <t>程松岩</t>
  </si>
  <si>
    <t>贺鑫颖</t>
  </si>
  <si>
    <t>李依迪</t>
  </si>
  <si>
    <t>王倩</t>
  </si>
  <si>
    <t>张珂</t>
  </si>
  <si>
    <t>蔡美霞</t>
  </si>
  <si>
    <t>2025级大数据与会计3班</t>
  </si>
  <si>
    <t>冯苑茹</t>
  </si>
  <si>
    <t>郝淑迪</t>
  </si>
  <si>
    <t>李岁</t>
  </si>
  <si>
    <t>刘悦</t>
  </si>
  <si>
    <t>苏帅星</t>
  </si>
  <si>
    <t>王梦潞</t>
  </si>
  <si>
    <t>魏佳凝</t>
  </si>
  <si>
    <t>詹恒睿</t>
  </si>
  <si>
    <t>张静怡</t>
  </si>
  <si>
    <t>崔萌萌</t>
  </si>
  <si>
    <t>2025级大数据与会计4班</t>
  </si>
  <si>
    <t>丁新慧</t>
  </si>
  <si>
    <t>高珺莹</t>
  </si>
  <si>
    <t>李梦瑶</t>
  </si>
  <si>
    <t>申笑玮</t>
  </si>
  <si>
    <t>孙梦瑶</t>
  </si>
  <si>
    <t>端媛媛</t>
  </si>
  <si>
    <t>2025级大数据与会计5班</t>
  </si>
  <si>
    <t>冯思媛</t>
  </si>
  <si>
    <t>李静</t>
  </si>
  <si>
    <t>刘展赫</t>
  </si>
  <si>
    <t>宋甜歌</t>
  </si>
  <si>
    <t>田晓蒙</t>
  </si>
  <si>
    <t>柴梦娇</t>
  </si>
  <si>
    <t>2024级电子商务1班</t>
  </si>
  <si>
    <t>崔璨璨</t>
  </si>
  <si>
    <t>付家昌</t>
  </si>
  <si>
    <t>郝嘉贞</t>
  </si>
  <si>
    <t>杨梓童</t>
  </si>
  <si>
    <t>张玉珠</t>
  </si>
  <si>
    <t>丁文豪</t>
  </si>
  <si>
    <t>2024级电子商务2班</t>
  </si>
  <si>
    <t>柯理想</t>
  </si>
  <si>
    <t>孟雯静</t>
  </si>
  <si>
    <t>王歌</t>
  </si>
  <si>
    <t>张梦杰</t>
  </si>
  <si>
    <t>赵家凯</t>
  </si>
  <si>
    <t>房田雨</t>
  </si>
  <si>
    <t>2024级电子商务3班</t>
  </si>
  <si>
    <t>韩志恒</t>
  </si>
  <si>
    <t>李锦</t>
  </si>
  <si>
    <t>李舒琪</t>
  </si>
  <si>
    <t>宋佳涵</t>
  </si>
  <si>
    <t>孙静</t>
  </si>
  <si>
    <t>朱洪磊</t>
  </si>
  <si>
    <t>陈好</t>
  </si>
  <si>
    <t>2024级电子商务4班</t>
  </si>
  <si>
    <t>陈亚静</t>
  </si>
  <si>
    <t>段文广</t>
  </si>
  <si>
    <t>王方圆</t>
  </si>
  <si>
    <t>张慧华</t>
  </si>
  <si>
    <t>张乐雨</t>
  </si>
  <si>
    <t>朱静怡</t>
  </si>
  <si>
    <t>虎源林</t>
  </si>
  <si>
    <t>2025级电子商务1班</t>
  </si>
  <si>
    <t>孟双成</t>
  </si>
  <si>
    <t>王逍博</t>
  </si>
  <si>
    <t>肖彤忻</t>
  </si>
  <si>
    <t>杨蝶</t>
  </si>
  <si>
    <t>朱金丽</t>
  </si>
  <si>
    <t>李永康</t>
  </si>
  <si>
    <t>2025级电子商务2班</t>
  </si>
  <si>
    <t>刘依菲</t>
  </si>
  <si>
    <t>屈阿迪</t>
  </si>
  <si>
    <t>王悦宇</t>
  </si>
  <si>
    <t>张浩扬</t>
  </si>
  <si>
    <t>郑尚</t>
  </si>
  <si>
    <t>郭紫莹</t>
  </si>
  <si>
    <t>2025级电子商务3班</t>
  </si>
  <si>
    <t>刘娟</t>
  </si>
  <si>
    <t>王若涵</t>
  </si>
  <si>
    <t>王怡丹</t>
  </si>
  <si>
    <t>许靖芸</t>
  </si>
  <si>
    <t>李博雯</t>
  </si>
  <si>
    <t>2025级电子商务4班</t>
  </si>
  <si>
    <t>王若宇</t>
  </si>
  <si>
    <t>王学梓</t>
  </si>
  <si>
    <t>谢婉如</t>
  </si>
  <si>
    <t>张腾宇</t>
  </si>
  <si>
    <t>张一乐</t>
  </si>
  <si>
    <t>胡自优</t>
  </si>
  <si>
    <t>2025级航空物流管理1班</t>
  </si>
  <si>
    <t>靳子鹏</t>
  </si>
  <si>
    <t>李明达</t>
  </si>
  <si>
    <t>李宇阳</t>
  </si>
  <si>
    <t>芦静怡</t>
  </si>
  <si>
    <t>卫林锋</t>
  </si>
  <si>
    <t>魏俊格</t>
  </si>
  <si>
    <t>翟梦茹</t>
  </si>
  <si>
    <t>张晋铭</t>
  </si>
  <si>
    <t>张梦阳</t>
  </si>
  <si>
    <t>崔选选</t>
  </si>
  <si>
    <t>2024级旅游管理1班</t>
  </si>
  <si>
    <t>卢佳加</t>
  </si>
  <si>
    <t>祝韩博</t>
  </si>
  <si>
    <t>李童童</t>
  </si>
  <si>
    <t>2024级旅游管理2班</t>
  </si>
  <si>
    <t>梁诗阳</t>
  </si>
  <si>
    <t>刘倩</t>
  </si>
  <si>
    <t>马思源</t>
  </si>
  <si>
    <t>司帅起</t>
  </si>
  <si>
    <t>王荟滢</t>
  </si>
  <si>
    <t>韩智璇</t>
  </si>
  <si>
    <t>2025级旅游管理1班</t>
  </si>
  <si>
    <t>马保军</t>
  </si>
  <si>
    <t>孙玉兰</t>
  </si>
  <si>
    <t>王金顺</t>
  </si>
  <si>
    <t>王卫双</t>
  </si>
  <si>
    <t>王子情</t>
  </si>
  <si>
    <t>武艺棒</t>
  </si>
  <si>
    <t>胥昊宇</t>
  </si>
  <si>
    <t>徐子焱</t>
  </si>
  <si>
    <t>侯宇洁</t>
  </si>
  <si>
    <t>2025级旅游管理2班</t>
  </si>
  <si>
    <t>胡明洋</t>
  </si>
  <si>
    <t>吉星灿</t>
  </si>
  <si>
    <t>李心雨</t>
  </si>
  <si>
    <t>刘纹飒</t>
  </si>
  <si>
    <t>马苑鑫</t>
  </si>
  <si>
    <t>王炎炎</t>
  </si>
  <si>
    <t>张庆仿</t>
  </si>
  <si>
    <t>林静然</t>
  </si>
  <si>
    <t>2024级网络营销与直播电商1班</t>
  </si>
  <si>
    <t>许景霞</t>
  </si>
  <si>
    <t>杨壹贺</t>
  </si>
  <si>
    <t>余美艺</t>
  </si>
  <si>
    <t>周行业</t>
  </si>
  <si>
    <t>朱家慧</t>
  </si>
  <si>
    <t>冯翊然</t>
  </si>
  <si>
    <t>2024级网络营销与直播电商2班</t>
  </si>
  <si>
    <t>刘佳慧</t>
  </si>
  <si>
    <t>庞哲</t>
  </si>
  <si>
    <t>田桂萍</t>
  </si>
  <si>
    <t>赵晨康</t>
  </si>
  <si>
    <t>李冰洋</t>
  </si>
  <si>
    <t>2024级网络营销与直播电商3班</t>
  </si>
  <si>
    <t>张茹威</t>
  </si>
  <si>
    <t>罗士豪</t>
  </si>
  <si>
    <t>2024级网络营销与直播电商4班</t>
  </si>
  <si>
    <t>王冯哲</t>
  </si>
  <si>
    <t>宿佳豪</t>
  </si>
  <si>
    <t>2024级网络营销与直播电商5班</t>
  </si>
  <si>
    <t>卫佳欣</t>
  </si>
  <si>
    <t>张欣然</t>
  </si>
  <si>
    <t>郭雨婷</t>
  </si>
  <si>
    <t>2025级网络营销与直播电商1班</t>
  </si>
  <si>
    <t>李佳欣</t>
  </si>
  <si>
    <t>李艺含</t>
  </si>
  <si>
    <t>马冰涵</t>
  </si>
  <si>
    <t>司杉屏</t>
  </si>
  <si>
    <t>王文静</t>
  </si>
  <si>
    <t>丁景威</t>
  </si>
  <si>
    <t>2025级网络营销与直播电商2班</t>
  </si>
  <si>
    <t>杨博</t>
  </si>
  <si>
    <t>程畅</t>
  </si>
  <si>
    <t>2025级网络营销与直播电商3班</t>
  </si>
  <si>
    <t>顾宇翔</t>
  </si>
  <si>
    <t>韩亿圆</t>
  </si>
  <si>
    <t>刘梦茹</t>
  </si>
  <si>
    <t>刘文文</t>
  </si>
  <si>
    <t>王瑞丽</t>
  </si>
  <si>
    <t>魏贝迪</t>
  </si>
  <si>
    <t>夏佳昊</t>
  </si>
  <si>
    <t>杨淑涵</t>
  </si>
  <si>
    <t>高舒心</t>
  </si>
  <si>
    <t>2025级网络营销与直播电商4班</t>
  </si>
  <si>
    <t>何青</t>
  </si>
  <si>
    <t>姜奥雪</t>
  </si>
  <si>
    <t>李梦影</t>
  </si>
  <si>
    <t>王欣雨</t>
  </si>
  <si>
    <t>徐如新</t>
  </si>
  <si>
    <t>杨恒</t>
  </si>
  <si>
    <t>高蝶</t>
  </si>
  <si>
    <t>2023级现代物流管理1班</t>
  </si>
  <si>
    <t>高雨婷</t>
  </si>
  <si>
    <t>孙伟翔</t>
  </si>
  <si>
    <t>李煜</t>
  </si>
  <si>
    <t>2023级现代物流管理2班</t>
  </si>
  <si>
    <t>王硕</t>
  </si>
  <si>
    <t>游丰依</t>
  </si>
  <si>
    <t>于怡康</t>
  </si>
  <si>
    <t>高浩浩</t>
  </si>
  <si>
    <t>2023级现代物流管理3班</t>
  </si>
  <si>
    <t>李叶飞</t>
  </si>
  <si>
    <t>林雨萌</t>
  </si>
  <si>
    <t>聂恩杰</t>
  </si>
  <si>
    <t>潘星蕊</t>
  </si>
  <si>
    <t>任浩然</t>
  </si>
  <si>
    <t>王思晴</t>
  </si>
  <si>
    <t>熊家柔</t>
  </si>
  <si>
    <t>张煜靖</t>
  </si>
  <si>
    <t>周超</t>
  </si>
  <si>
    <t>谷恒嘉</t>
  </si>
  <si>
    <t>2024级现代物流管理1班</t>
  </si>
  <si>
    <t>潘雪</t>
  </si>
  <si>
    <t>史培航</t>
  </si>
  <si>
    <t>田贺臣</t>
  </si>
  <si>
    <t>王炫</t>
  </si>
  <si>
    <t>张乐彤</t>
  </si>
  <si>
    <t>郭秋影</t>
  </si>
  <si>
    <t>2024级现代物流管理2班</t>
  </si>
  <si>
    <t>兰知研</t>
  </si>
  <si>
    <t>李佳音</t>
  </si>
  <si>
    <t>宁博雅</t>
  </si>
  <si>
    <t>秦浩垒</t>
  </si>
  <si>
    <t>张茂森</t>
  </si>
  <si>
    <t>张鹏宇</t>
  </si>
  <si>
    <t>郑巧</t>
  </si>
  <si>
    <t>李承钊</t>
  </si>
  <si>
    <t>2024级现代物流管理3班</t>
  </si>
  <si>
    <t>李永昊</t>
  </si>
  <si>
    <t>吴东恩</t>
  </si>
  <si>
    <t>张兴焱</t>
  </si>
  <si>
    <t>朱亚迪</t>
  </si>
  <si>
    <t>范灵枝</t>
  </si>
  <si>
    <t>2025级现代物流管理1班</t>
  </si>
  <si>
    <t>葛志博</t>
  </si>
  <si>
    <t>李金瑞</t>
  </si>
  <si>
    <t>李坤龙</t>
  </si>
  <si>
    <t>刘玉祥</t>
  </si>
  <si>
    <t>牛茜茜</t>
  </si>
  <si>
    <t>武雪晗</t>
  </si>
  <si>
    <t>徐若彤</t>
  </si>
  <si>
    <t>杨欣怡</t>
  </si>
  <si>
    <t>张易萌</t>
  </si>
  <si>
    <t>张永锦</t>
  </si>
  <si>
    <t>陈思帆</t>
  </si>
  <si>
    <t>2025级现代物流管理2班</t>
  </si>
  <si>
    <t>董正涵</t>
  </si>
  <si>
    <t>付林奥</t>
  </si>
  <si>
    <t>李艺涵</t>
  </si>
  <si>
    <t>翟俊杰</t>
  </si>
  <si>
    <t>张春雨</t>
  </si>
  <si>
    <t>周雨</t>
  </si>
  <si>
    <t>梁吉涛</t>
  </si>
  <si>
    <t>2023级现代物流管理 (ERP方向)2班</t>
  </si>
  <si>
    <t>刘静盈</t>
  </si>
  <si>
    <t>2023级现代物流管理(ERP方向)1班</t>
  </si>
  <si>
    <t>王喜月</t>
  </si>
  <si>
    <t>王一然</t>
  </si>
  <si>
    <t>崔博昂</t>
  </si>
  <si>
    <t>2023级现代物流管理(智慧物流)1班</t>
  </si>
  <si>
    <t>靳先锋</t>
  </si>
  <si>
    <t>李森奇</t>
  </si>
  <si>
    <t>张露</t>
  </si>
  <si>
    <t>陈腾</t>
  </si>
  <si>
    <t>2023级现代物流管理(智慧物流)2班</t>
  </si>
  <si>
    <t>程靖博</t>
  </si>
  <si>
    <t>高亚丽</t>
  </si>
  <si>
    <t>任宣硕</t>
  </si>
  <si>
    <t>宋军伟</t>
  </si>
  <si>
    <t>夏晓玉</t>
  </si>
  <si>
    <t>张丽会</t>
  </si>
  <si>
    <t>霍佳鑫</t>
  </si>
  <si>
    <t>2023级现代物流管理(智慧物流)3班</t>
  </si>
  <si>
    <t>李雪晴</t>
  </si>
  <si>
    <t>李志豪</t>
  </si>
  <si>
    <t>孟庆宣</t>
  </si>
  <si>
    <t>王世威</t>
  </si>
  <si>
    <t>于鑫</t>
  </si>
  <si>
    <t>张永涛</t>
  </si>
  <si>
    <t>朱潇倩</t>
  </si>
  <si>
    <t>李慧茹</t>
  </si>
  <si>
    <t>2025级业财数据应用与管理1班</t>
  </si>
  <si>
    <t>李铭宇</t>
  </si>
  <si>
    <t>刘佳瑞</t>
  </si>
  <si>
    <t>刘一品</t>
  </si>
  <si>
    <t>陈雪莹</t>
  </si>
  <si>
    <t>智能制造学院</t>
  </si>
  <si>
    <t>2024级物联网应用技术1班</t>
  </si>
  <si>
    <t>李春迪</t>
  </si>
  <si>
    <t>渠顺鑫</t>
  </si>
  <si>
    <t>阮瑞珍</t>
  </si>
  <si>
    <t>肖利萍</t>
  </si>
  <si>
    <t>巴家乐</t>
  </si>
  <si>
    <t>2024级物联网应用技术2班</t>
  </si>
  <si>
    <t>刘莉雯</t>
  </si>
  <si>
    <t>刘培正</t>
  </si>
  <si>
    <t>潘语嫣</t>
  </si>
  <si>
    <t>谢佳</t>
  </si>
  <si>
    <t>许苗</t>
  </si>
  <si>
    <t>张梦凡</t>
  </si>
  <si>
    <t>韩娅妮</t>
  </si>
  <si>
    <t>2024级物联网应用技术3班</t>
  </si>
  <si>
    <t>黄鑫萍</t>
  </si>
  <si>
    <t>李佳慧</t>
  </si>
  <si>
    <t>李曼清</t>
  </si>
  <si>
    <t>马忠卫</t>
  </si>
  <si>
    <t>张海茔</t>
  </si>
  <si>
    <t>赵一博</t>
  </si>
  <si>
    <t>周玉静</t>
  </si>
  <si>
    <t>顾博晋</t>
  </si>
  <si>
    <t>2025级物联网应用技术1班</t>
  </si>
  <si>
    <t>蒋亚博</t>
  </si>
  <si>
    <t>位爱文</t>
  </si>
  <si>
    <t>陈博文</t>
  </si>
  <si>
    <t>2025级物联网应用技术2班</t>
  </si>
  <si>
    <t>葛桂岩</t>
  </si>
  <si>
    <t>卢梦雅</t>
  </si>
  <si>
    <t>马雨翔</t>
  </si>
  <si>
    <t>徐才淦</t>
  </si>
  <si>
    <t>朱琨蒙</t>
  </si>
  <si>
    <t>李政锴</t>
  </si>
  <si>
    <t>2025级智能机电技术1班</t>
  </si>
  <si>
    <t>齐耀辉</t>
  </si>
  <si>
    <t>王思祥</t>
  </si>
  <si>
    <t>张瑞涛</t>
  </si>
  <si>
    <t>常芷铭</t>
  </si>
  <si>
    <t>2025级智能机电技术2班</t>
  </si>
  <si>
    <t>冯晨鑫</t>
  </si>
  <si>
    <t>侯冠宇</t>
  </si>
  <si>
    <t>胡斌威</t>
  </si>
  <si>
    <t>李泽</t>
  </si>
  <si>
    <t>李子昊</t>
  </si>
  <si>
    <t>刘淑萌</t>
  </si>
  <si>
    <t>王恩赐</t>
  </si>
  <si>
    <t>张雪峰</t>
  </si>
  <si>
    <t>崔梦圆</t>
  </si>
  <si>
    <t>2025级智能机电技术3班</t>
  </si>
  <si>
    <t>雷玉玺</t>
  </si>
  <si>
    <t>刘嘉庆</t>
  </si>
  <si>
    <t>马金鹏</t>
  </si>
  <si>
    <t>2025级智能机电技术4班</t>
  </si>
  <si>
    <t>马淑美</t>
  </si>
  <si>
    <t>王耀辉</t>
  </si>
  <si>
    <t>侯俊峰</t>
  </si>
  <si>
    <t>2025级智能机电技术5班</t>
  </si>
  <si>
    <t>李康杰</t>
  </si>
  <si>
    <t>刘知博</t>
  </si>
  <si>
    <t>王家祥</t>
  </si>
  <si>
    <t>于传祥</t>
  </si>
  <si>
    <t>曾晔</t>
  </si>
  <si>
    <t>赵佳树</t>
  </si>
  <si>
    <t>朱永道</t>
  </si>
  <si>
    <t>李俊贤</t>
  </si>
  <si>
    <t>2024级智能机器人技术1班</t>
  </si>
  <si>
    <t>李松泽</t>
  </si>
  <si>
    <t>陶玉琳</t>
  </si>
  <si>
    <t>杨帅旗</t>
  </si>
  <si>
    <t>赵振轩</t>
  </si>
  <si>
    <t>周阳</t>
  </si>
  <si>
    <t>陈少丹</t>
  </si>
  <si>
    <t>2024级智能机器人技术2班</t>
  </si>
  <si>
    <t>孔令鑫</t>
  </si>
  <si>
    <t>李雨乐</t>
  </si>
  <si>
    <t>马刘乐</t>
  </si>
  <si>
    <t>宋鸣宇</t>
  </si>
  <si>
    <t>陈国勋</t>
  </si>
  <si>
    <t>2024级智能机器人技术3班</t>
  </si>
  <si>
    <t>黄登科</t>
  </si>
  <si>
    <t>李登科</t>
  </si>
  <si>
    <t>李嘉豪</t>
  </si>
  <si>
    <t>李明洋</t>
  </si>
  <si>
    <t>马爽爽</t>
  </si>
  <si>
    <t>王炫松</t>
  </si>
  <si>
    <t>魏浩锦</t>
  </si>
  <si>
    <t>付根根</t>
  </si>
  <si>
    <t>2025级智能机器人技术1班</t>
  </si>
  <si>
    <t>付江韩</t>
  </si>
  <si>
    <t>王云浩</t>
  </si>
  <si>
    <t>谢梦瑞</t>
  </si>
  <si>
    <t>余永传</t>
  </si>
  <si>
    <t>张苏晨</t>
  </si>
  <si>
    <t>宗傲</t>
  </si>
  <si>
    <t>陈诺诺</t>
  </si>
  <si>
    <t>2025级智能机器人技术2班</t>
  </si>
  <si>
    <t>管铭欣</t>
  </si>
  <si>
    <t>何敬磊</t>
  </si>
  <si>
    <t>李晴</t>
  </si>
  <si>
    <t>马梦晗</t>
  </si>
  <si>
    <t>王金凤</t>
  </si>
  <si>
    <t>闻万宙</t>
  </si>
  <si>
    <t>吴创</t>
  </si>
  <si>
    <t>杨耀华</t>
  </si>
  <si>
    <t>远俊豪</t>
  </si>
  <si>
    <t>郭广诺</t>
  </si>
  <si>
    <t>2025级智能控制技术1班</t>
  </si>
  <si>
    <t>连可可</t>
  </si>
  <si>
    <t>竺芮冰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</si>
</sst>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8"/>
      <color indexed="8"/>
      <name val="方正小标宋简体"/>
      <charset val="134"/>
    </font>
    <font>
      <sz val="12"/>
      <color indexed="63"/>
      <name val="黑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2" borderId="1" xfId="17" applyNumberFormat="1" applyFont="1" applyFill="1" applyBorder="1" applyAlignment="1" applyProtection="1">
      <alignment horizontal="center" vertical="center"/>
    </xf>
    <xf numFmtId="49" fontId="3" fillId="2" borderId="1" xfId="17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4"/>
  <sheetViews>
    <sheetView tabSelected="1" workbookViewId="0">
      <selection activeCell="I4" sqref="I4"/>
    </sheetView>
  </sheetViews>
  <sheetFormatPr defaultColWidth="8.88888888888889" defaultRowHeight="14.4" outlineLevelCol="4"/>
  <cols>
    <col min="1" max="1" width="7.33333333333333" customWidth="1"/>
    <col min="2" max="2" width="13" customWidth="1"/>
    <col min="3" max="3" width="16.2222222222222" customWidth="1"/>
    <col min="4" max="4" width="46.3333333333333" customWidth="1"/>
    <col min="5" max="5" width="12.1111111111111" customWidth="1"/>
  </cols>
  <sheetData>
    <row r="1" ht="38" customHeight="1" spans="1:5">
      <c r="A1" s="1" t="s">
        <v>0</v>
      </c>
      <c r="B1" s="2"/>
      <c r="C1" s="2"/>
      <c r="D1" s="2"/>
      <c r="E1" s="2"/>
    </row>
    <row r="2" ht="28" customHeight="1" spans="1:5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</row>
    <row r="3" ht="15.6" spans="1:5">
      <c r="A3" s="5">
        <f>1</f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ht="15.6" spans="1:5">
      <c r="A4" s="5">
        <f>2</f>
        <v>2</v>
      </c>
      <c r="B4" s="5" t="s">
        <v>10</v>
      </c>
      <c r="C4" s="5" t="s">
        <v>7</v>
      </c>
      <c r="D4" s="5" t="s">
        <v>8</v>
      </c>
      <c r="E4" s="5" t="s">
        <v>9</v>
      </c>
    </row>
    <row r="5" ht="15.6" spans="1:5">
      <c r="A5" s="5">
        <f>3</f>
        <v>3</v>
      </c>
      <c r="B5" s="5" t="s">
        <v>11</v>
      </c>
      <c r="C5" s="5" t="s">
        <v>7</v>
      </c>
      <c r="D5" s="5" t="s">
        <v>8</v>
      </c>
      <c r="E5" s="5" t="s">
        <v>12</v>
      </c>
    </row>
    <row r="6" ht="15.6" spans="1:5">
      <c r="A6" s="5">
        <f>4</f>
        <v>4</v>
      </c>
      <c r="B6" s="5" t="s">
        <v>13</v>
      </c>
      <c r="C6" s="5" t="s">
        <v>7</v>
      </c>
      <c r="D6" s="5" t="s">
        <v>8</v>
      </c>
      <c r="E6" s="5" t="s">
        <v>9</v>
      </c>
    </row>
    <row r="7" ht="15.6" spans="1:5">
      <c r="A7" s="5">
        <f>5</f>
        <v>5</v>
      </c>
      <c r="B7" s="5" t="s">
        <v>14</v>
      </c>
      <c r="C7" s="5" t="s">
        <v>7</v>
      </c>
      <c r="D7" s="5" t="s">
        <v>8</v>
      </c>
      <c r="E7" s="5" t="s">
        <v>15</v>
      </c>
    </row>
    <row r="8" ht="15.6" spans="1:5">
      <c r="A8" s="5">
        <f>6</f>
        <v>6</v>
      </c>
      <c r="B8" s="5" t="s">
        <v>16</v>
      </c>
      <c r="C8" s="5" t="s">
        <v>7</v>
      </c>
      <c r="D8" s="5" t="s">
        <v>17</v>
      </c>
      <c r="E8" s="5" t="s">
        <v>15</v>
      </c>
    </row>
    <row r="9" ht="15.6" spans="1:5">
      <c r="A9" s="5">
        <f>7</f>
        <v>7</v>
      </c>
      <c r="B9" s="5" t="s">
        <v>18</v>
      </c>
      <c r="C9" s="5" t="s">
        <v>7</v>
      </c>
      <c r="D9" s="5" t="s">
        <v>17</v>
      </c>
      <c r="E9" s="5" t="s">
        <v>12</v>
      </c>
    </row>
    <row r="10" ht="15.6" spans="1:5">
      <c r="A10" s="5">
        <f>8</f>
        <v>8</v>
      </c>
      <c r="B10" s="5" t="s">
        <v>19</v>
      </c>
      <c r="C10" s="5" t="s">
        <v>7</v>
      </c>
      <c r="D10" s="5" t="s">
        <v>17</v>
      </c>
      <c r="E10" s="5" t="s">
        <v>9</v>
      </c>
    </row>
    <row r="11" ht="15.6" spans="1:5">
      <c r="A11" s="5">
        <f>9</f>
        <v>9</v>
      </c>
      <c r="B11" s="5" t="s">
        <v>20</v>
      </c>
      <c r="C11" s="5" t="s">
        <v>7</v>
      </c>
      <c r="D11" s="5" t="s">
        <v>17</v>
      </c>
      <c r="E11" s="5" t="s">
        <v>9</v>
      </c>
    </row>
    <row r="12" ht="15.6" spans="1:5">
      <c r="A12" s="5">
        <f>10</f>
        <v>10</v>
      </c>
      <c r="B12" s="5" t="s">
        <v>21</v>
      </c>
      <c r="C12" s="5" t="s">
        <v>7</v>
      </c>
      <c r="D12" s="5" t="s">
        <v>22</v>
      </c>
      <c r="E12" s="5" t="s">
        <v>15</v>
      </c>
    </row>
    <row r="13" ht="15.6" spans="1:5">
      <c r="A13" s="5">
        <f>11</f>
        <v>11</v>
      </c>
      <c r="B13" s="5" t="s">
        <v>23</v>
      </c>
      <c r="C13" s="5" t="s">
        <v>7</v>
      </c>
      <c r="D13" s="5" t="s">
        <v>22</v>
      </c>
      <c r="E13" s="5" t="s">
        <v>15</v>
      </c>
    </row>
    <row r="14" ht="15.6" spans="1:5">
      <c r="A14" s="5">
        <f>12</f>
        <v>12</v>
      </c>
      <c r="B14" s="5" t="s">
        <v>24</v>
      </c>
      <c r="C14" s="5" t="s">
        <v>7</v>
      </c>
      <c r="D14" s="5" t="s">
        <v>22</v>
      </c>
      <c r="E14" s="5" t="s">
        <v>12</v>
      </c>
    </row>
    <row r="15" ht="15.6" spans="1:5">
      <c r="A15" s="5">
        <f>13</f>
        <v>13</v>
      </c>
      <c r="B15" s="5" t="s">
        <v>25</v>
      </c>
      <c r="C15" s="5" t="s">
        <v>7</v>
      </c>
      <c r="D15" s="5" t="s">
        <v>22</v>
      </c>
      <c r="E15" s="5" t="s">
        <v>15</v>
      </c>
    </row>
    <row r="16" ht="15.6" spans="1:5">
      <c r="A16" s="5">
        <f>14</f>
        <v>14</v>
      </c>
      <c r="B16" s="5" t="s">
        <v>26</v>
      </c>
      <c r="C16" s="5" t="s">
        <v>7</v>
      </c>
      <c r="D16" s="5" t="s">
        <v>22</v>
      </c>
      <c r="E16" s="5" t="s">
        <v>9</v>
      </c>
    </row>
    <row r="17" ht="15.6" spans="1:5">
      <c r="A17" s="5">
        <f>15</f>
        <v>15</v>
      </c>
      <c r="B17" s="5" t="s">
        <v>27</v>
      </c>
      <c r="C17" s="5" t="s">
        <v>7</v>
      </c>
      <c r="D17" s="5" t="s">
        <v>22</v>
      </c>
      <c r="E17" s="5" t="s">
        <v>15</v>
      </c>
    </row>
    <row r="18" ht="15.6" spans="1:5">
      <c r="A18" s="5">
        <f>16</f>
        <v>16</v>
      </c>
      <c r="B18" s="5" t="s">
        <v>28</v>
      </c>
      <c r="C18" s="5" t="s">
        <v>7</v>
      </c>
      <c r="D18" s="5" t="s">
        <v>22</v>
      </c>
      <c r="E18" s="5" t="s">
        <v>9</v>
      </c>
    </row>
    <row r="19" ht="15.6" spans="1:5">
      <c r="A19" s="5">
        <f>17</f>
        <v>17</v>
      </c>
      <c r="B19" s="5" t="s">
        <v>29</v>
      </c>
      <c r="C19" s="5" t="s">
        <v>7</v>
      </c>
      <c r="D19" s="5" t="s">
        <v>22</v>
      </c>
      <c r="E19" s="5" t="s">
        <v>9</v>
      </c>
    </row>
    <row r="20" ht="15.6" spans="1:5">
      <c r="A20" s="5">
        <f>18</f>
        <v>18</v>
      </c>
      <c r="B20" s="5" t="s">
        <v>30</v>
      </c>
      <c r="C20" s="5" t="s">
        <v>7</v>
      </c>
      <c r="D20" s="5" t="s">
        <v>22</v>
      </c>
      <c r="E20" s="5" t="s">
        <v>12</v>
      </c>
    </row>
    <row r="21" ht="15.6" spans="1:5">
      <c r="A21" s="5">
        <f>19</f>
        <v>19</v>
      </c>
      <c r="B21" s="5" t="s">
        <v>31</v>
      </c>
      <c r="C21" s="5" t="s">
        <v>7</v>
      </c>
      <c r="D21" s="5" t="s">
        <v>22</v>
      </c>
      <c r="E21" s="5" t="s">
        <v>12</v>
      </c>
    </row>
    <row r="22" ht="15.6" spans="1:5">
      <c r="A22" s="5">
        <f>20</f>
        <v>20</v>
      </c>
      <c r="B22" s="5" t="s">
        <v>32</v>
      </c>
      <c r="C22" s="5" t="s">
        <v>7</v>
      </c>
      <c r="D22" s="5" t="s">
        <v>33</v>
      </c>
      <c r="E22" s="5" t="s">
        <v>15</v>
      </c>
    </row>
    <row r="23" ht="15.6" spans="1:5">
      <c r="A23" s="5">
        <f>21</f>
        <v>21</v>
      </c>
      <c r="B23" s="5" t="s">
        <v>34</v>
      </c>
      <c r="C23" s="5" t="s">
        <v>7</v>
      </c>
      <c r="D23" s="5" t="s">
        <v>33</v>
      </c>
      <c r="E23" s="5" t="s">
        <v>15</v>
      </c>
    </row>
    <row r="24" ht="15.6" spans="1:5">
      <c r="A24" s="5">
        <f>22</f>
        <v>22</v>
      </c>
      <c r="B24" s="5" t="s">
        <v>35</v>
      </c>
      <c r="C24" s="5" t="s">
        <v>7</v>
      </c>
      <c r="D24" s="5" t="s">
        <v>33</v>
      </c>
      <c r="E24" s="5" t="s">
        <v>15</v>
      </c>
    </row>
    <row r="25" ht="15.6" spans="1:5">
      <c r="A25" s="5">
        <f>23</f>
        <v>23</v>
      </c>
      <c r="B25" s="5" t="s">
        <v>36</v>
      </c>
      <c r="C25" s="5" t="s">
        <v>7</v>
      </c>
      <c r="D25" s="5" t="s">
        <v>33</v>
      </c>
      <c r="E25" s="5" t="s">
        <v>15</v>
      </c>
    </row>
    <row r="26" ht="15.6" spans="1:5">
      <c r="A26" s="5">
        <f>24</f>
        <v>24</v>
      </c>
      <c r="B26" s="5" t="s">
        <v>37</v>
      </c>
      <c r="C26" s="5" t="s">
        <v>7</v>
      </c>
      <c r="D26" s="5" t="s">
        <v>33</v>
      </c>
      <c r="E26" s="5" t="s">
        <v>9</v>
      </c>
    </row>
    <row r="27" ht="15.6" spans="1:5">
      <c r="A27" s="5">
        <f>25</f>
        <v>25</v>
      </c>
      <c r="B27" s="5" t="s">
        <v>38</v>
      </c>
      <c r="C27" s="5" t="s">
        <v>7</v>
      </c>
      <c r="D27" s="5" t="s">
        <v>39</v>
      </c>
      <c r="E27" s="5" t="s">
        <v>15</v>
      </c>
    </row>
    <row r="28" ht="15.6" spans="1:5">
      <c r="A28" s="5">
        <f>26</f>
        <v>26</v>
      </c>
      <c r="B28" s="5" t="s">
        <v>40</v>
      </c>
      <c r="C28" s="5" t="s">
        <v>7</v>
      </c>
      <c r="D28" s="5" t="s">
        <v>39</v>
      </c>
      <c r="E28" s="5" t="s">
        <v>9</v>
      </c>
    </row>
    <row r="29" ht="15.6" spans="1:5">
      <c r="A29" s="5">
        <f>27</f>
        <v>27</v>
      </c>
      <c r="B29" s="5" t="s">
        <v>41</v>
      </c>
      <c r="C29" s="5" t="s">
        <v>7</v>
      </c>
      <c r="D29" s="5" t="s">
        <v>39</v>
      </c>
      <c r="E29" s="5" t="s">
        <v>12</v>
      </c>
    </row>
    <row r="30" ht="15.6" spans="1:5">
      <c r="A30" s="5">
        <f>28</f>
        <v>28</v>
      </c>
      <c r="B30" s="5" t="s">
        <v>42</v>
      </c>
      <c r="C30" s="5" t="s">
        <v>7</v>
      </c>
      <c r="D30" s="5" t="s">
        <v>39</v>
      </c>
      <c r="E30" s="5" t="s">
        <v>15</v>
      </c>
    </row>
    <row r="31" ht="15.6" spans="1:5">
      <c r="A31" s="5">
        <f>29</f>
        <v>29</v>
      </c>
      <c r="B31" s="5" t="s">
        <v>43</v>
      </c>
      <c r="C31" s="5" t="s">
        <v>7</v>
      </c>
      <c r="D31" s="5" t="s">
        <v>39</v>
      </c>
      <c r="E31" s="5" t="s">
        <v>12</v>
      </c>
    </row>
    <row r="32" ht="15.6" spans="1:5">
      <c r="A32" s="5">
        <f>30</f>
        <v>30</v>
      </c>
      <c r="B32" s="5" t="s">
        <v>44</v>
      </c>
      <c r="C32" s="5" t="s">
        <v>7</v>
      </c>
      <c r="D32" s="5" t="s">
        <v>39</v>
      </c>
      <c r="E32" s="5" t="s">
        <v>15</v>
      </c>
    </row>
    <row r="33" ht="15.6" spans="1:5">
      <c r="A33" s="5">
        <f>31</f>
        <v>31</v>
      </c>
      <c r="B33" s="5" t="s">
        <v>45</v>
      </c>
      <c r="C33" s="5" t="s">
        <v>7</v>
      </c>
      <c r="D33" s="5" t="s">
        <v>39</v>
      </c>
      <c r="E33" s="5" t="s">
        <v>12</v>
      </c>
    </row>
    <row r="34" ht="15.6" spans="1:5">
      <c r="A34" s="5">
        <f>32</f>
        <v>32</v>
      </c>
      <c r="B34" s="5" t="s">
        <v>46</v>
      </c>
      <c r="C34" s="5" t="s">
        <v>7</v>
      </c>
      <c r="D34" s="5" t="s">
        <v>39</v>
      </c>
      <c r="E34" s="5" t="s">
        <v>15</v>
      </c>
    </row>
    <row r="35" ht="15.6" spans="1:5">
      <c r="A35" s="5">
        <f>33</f>
        <v>33</v>
      </c>
      <c r="B35" s="5" t="s">
        <v>47</v>
      </c>
      <c r="C35" s="5" t="s">
        <v>7</v>
      </c>
      <c r="D35" s="5" t="s">
        <v>48</v>
      </c>
      <c r="E35" s="5" t="s">
        <v>15</v>
      </c>
    </row>
    <row r="36" ht="15.6" spans="1:5">
      <c r="A36" s="5">
        <f>34</f>
        <v>34</v>
      </c>
      <c r="B36" s="5" t="s">
        <v>49</v>
      </c>
      <c r="C36" s="5" t="s">
        <v>7</v>
      </c>
      <c r="D36" s="5" t="s">
        <v>48</v>
      </c>
      <c r="E36" s="5" t="s">
        <v>15</v>
      </c>
    </row>
    <row r="37" ht="15.6" spans="1:5">
      <c r="A37" s="5">
        <f>35</f>
        <v>35</v>
      </c>
      <c r="B37" s="5" t="s">
        <v>50</v>
      </c>
      <c r="C37" s="5" t="s">
        <v>7</v>
      </c>
      <c r="D37" s="5" t="s">
        <v>48</v>
      </c>
      <c r="E37" s="5" t="s">
        <v>12</v>
      </c>
    </row>
    <row r="38" ht="15.6" spans="1:5">
      <c r="A38" s="5">
        <f>36</f>
        <v>36</v>
      </c>
      <c r="B38" s="5" t="s">
        <v>51</v>
      </c>
      <c r="C38" s="5" t="s">
        <v>7</v>
      </c>
      <c r="D38" s="5" t="s">
        <v>48</v>
      </c>
      <c r="E38" s="5" t="s">
        <v>12</v>
      </c>
    </row>
    <row r="39" ht="15.6" spans="1:5">
      <c r="A39" s="5">
        <f>37</f>
        <v>37</v>
      </c>
      <c r="B39" s="5" t="s">
        <v>52</v>
      </c>
      <c r="C39" s="5" t="s">
        <v>7</v>
      </c>
      <c r="D39" s="5" t="s">
        <v>48</v>
      </c>
      <c r="E39" s="5" t="s">
        <v>15</v>
      </c>
    </row>
    <row r="40" ht="15.6" spans="1:5">
      <c r="A40" s="5">
        <f>38</f>
        <v>38</v>
      </c>
      <c r="B40" s="5" t="s">
        <v>53</v>
      </c>
      <c r="C40" s="5" t="s">
        <v>7</v>
      </c>
      <c r="D40" s="5" t="s">
        <v>48</v>
      </c>
      <c r="E40" s="5" t="s">
        <v>15</v>
      </c>
    </row>
    <row r="41" ht="15.6" spans="1:5">
      <c r="A41" s="5">
        <f>39</f>
        <v>39</v>
      </c>
      <c r="B41" s="5" t="s">
        <v>54</v>
      </c>
      <c r="C41" s="5" t="s">
        <v>7</v>
      </c>
      <c r="D41" s="5" t="s">
        <v>55</v>
      </c>
      <c r="E41" s="5" t="s">
        <v>12</v>
      </c>
    </row>
    <row r="42" ht="15.6" spans="1:5">
      <c r="A42" s="5">
        <f>40</f>
        <v>40</v>
      </c>
      <c r="B42" s="5" t="s">
        <v>56</v>
      </c>
      <c r="C42" s="5" t="s">
        <v>7</v>
      </c>
      <c r="D42" s="5" t="s">
        <v>55</v>
      </c>
      <c r="E42" s="5" t="s">
        <v>9</v>
      </c>
    </row>
    <row r="43" ht="15.6" spans="1:5">
      <c r="A43" s="5">
        <f>41</f>
        <v>41</v>
      </c>
      <c r="B43" s="5" t="s">
        <v>57</v>
      </c>
      <c r="C43" s="5" t="s">
        <v>7</v>
      </c>
      <c r="D43" s="5" t="s">
        <v>55</v>
      </c>
      <c r="E43" s="5" t="s">
        <v>15</v>
      </c>
    </row>
    <row r="44" ht="15.6" spans="1:5">
      <c r="A44" s="5">
        <f>42</f>
        <v>42</v>
      </c>
      <c r="B44" s="5" t="s">
        <v>58</v>
      </c>
      <c r="C44" s="5" t="s">
        <v>7</v>
      </c>
      <c r="D44" s="5" t="s">
        <v>55</v>
      </c>
      <c r="E44" s="5" t="s">
        <v>15</v>
      </c>
    </row>
    <row r="45" ht="15.6" spans="1:5">
      <c r="A45" s="5">
        <f>43</f>
        <v>43</v>
      </c>
      <c r="B45" s="5" t="s">
        <v>59</v>
      </c>
      <c r="C45" s="5" t="s">
        <v>7</v>
      </c>
      <c r="D45" s="5" t="s">
        <v>55</v>
      </c>
      <c r="E45" s="5" t="s">
        <v>15</v>
      </c>
    </row>
    <row r="46" ht="15.6" spans="1:5">
      <c r="A46" s="5">
        <f>44</f>
        <v>44</v>
      </c>
      <c r="B46" s="5" t="s">
        <v>60</v>
      </c>
      <c r="C46" s="5" t="s">
        <v>7</v>
      </c>
      <c r="D46" s="5" t="s">
        <v>55</v>
      </c>
      <c r="E46" s="5" t="s">
        <v>9</v>
      </c>
    </row>
    <row r="47" ht="15.6" spans="1:5">
      <c r="A47" s="5">
        <f>45</f>
        <v>45</v>
      </c>
      <c r="B47" s="5" t="s">
        <v>61</v>
      </c>
      <c r="C47" s="5" t="s">
        <v>7</v>
      </c>
      <c r="D47" s="5" t="s">
        <v>55</v>
      </c>
      <c r="E47" s="5" t="s">
        <v>15</v>
      </c>
    </row>
    <row r="48" ht="15.6" spans="1:5">
      <c r="A48" s="5">
        <f>46</f>
        <v>46</v>
      </c>
      <c r="B48" s="5" t="s">
        <v>62</v>
      </c>
      <c r="C48" s="5" t="s">
        <v>7</v>
      </c>
      <c r="D48" s="5" t="s">
        <v>63</v>
      </c>
      <c r="E48" s="5" t="s">
        <v>15</v>
      </c>
    </row>
    <row r="49" ht="15.6" spans="1:5">
      <c r="A49" s="5">
        <f>47</f>
        <v>47</v>
      </c>
      <c r="B49" s="5" t="s">
        <v>64</v>
      </c>
      <c r="C49" s="5" t="s">
        <v>7</v>
      </c>
      <c r="D49" s="5" t="s">
        <v>63</v>
      </c>
      <c r="E49" s="5" t="s">
        <v>15</v>
      </c>
    </row>
    <row r="50" ht="15.6" spans="1:5">
      <c r="A50" s="5">
        <f>48</f>
        <v>48</v>
      </c>
      <c r="B50" s="5" t="s">
        <v>65</v>
      </c>
      <c r="C50" s="5" t="s">
        <v>7</v>
      </c>
      <c r="D50" s="5" t="s">
        <v>63</v>
      </c>
      <c r="E50" s="5" t="s">
        <v>15</v>
      </c>
    </row>
    <row r="51" ht="15.6" spans="1:5">
      <c r="A51" s="5">
        <f>49</f>
        <v>49</v>
      </c>
      <c r="B51" s="5" t="s">
        <v>66</v>
      </c>
      <c r="C51" s="5" t="s">
        <v>7</v>
      </c>
      <c r="D51" s="5" t="s">
        <v>63</v>
      </c>
      <c r="E51" s="5" t="s">
        <v>15</v>
      </c>
    </row>
    <row r="52" ht="15.6" spans="1:5">
      <c r="A52" s="5">
        <f>50</f>
        <v>50</v>
      </c>
      <c r="B52" s="5" t="s">
        <v>67</v>
      </c>
      <c r="C52" s="5" t="s">
        <v>7</v>
      </c>
      <c r="D52" s="5" t="s">
        <v>63</v>
      </c>
      <c r="E52" s="5" t="s">
        <v>15</v>
      </c>
    </row>
    <row r="53" ht="15.6" spans="1:5">
      <c r="A53" s="5">
        <f>51</f>
        <v>51</v>
      </c>
      <c r="B53" s="5" t="s">
        <v>68</v>
      </c>
      <c r="C53" s="5" t="s">
        <v>7</v>
      </c>
      <c r="D53" s="5" t="s">
        <v>69</v>
      </c>
      <c r="E53" s="5" t="s">
        <v>9</v>
      </c>
    </row>
    <row r="54" ht="15.6" spans="1:5">
      <c r="A54" s="5">
        <f>52</f>
        <v>52</v>
      </c>
      <c r="B54" s="5" t="s">
        <v>70</v>
      </c>
      <c r="C54" s="5" t="s">
        <v>7</v>
      </c>
      <c r="D54" s="5" t="s">
        <v>69</v>
      </c>
      <c r="E54" s="5" t="s">
        <v>9</v>
      </c>
    </row>
    <row r="55" ht="15.6" spans="1:5">
      <c r="A55" s="5">
        <f>53</f>
        <v>53</v>
      </c>
      <c r="B55" s="5" t="s">
        <v>71</v>
      </c>
      <c r="C55" s="5" t="s">
        <v>7</v>
      </c>
      <c r="D55" s="5" t="s">
        <v>69</v>
      </c>
      <c r="E55" s="5" t="s">
        <v>15</v>
      </c>
    </row>
    <row r="56" ht="15.6" spans="1:5">
      <c r="A56" s="5">
        <f>54</f>
        <v>54</v>
      </c>
      <c r="B56" s="5" t="s">
        <v>72</v>
      </c>
      <c r="C56" s="5" t="s">
        <v>7</v>
      </c>
      <c r="D56" s="5" t="s">
        <v>69</v>
      </c>
      <c r="E56" s="5" t="s">
        <v>12</v>
      </c>
    </row>
    <row r="57" ht="15.6" spans="1:5">
      <c r="A57" s="5">
        <f>55</f>
        <v>55</v>
      </c>
      <c r="B57" s="5" t="s">
        <v>73</v>
      </c>
      <c r="C57" s="5" t="s">
        <v>7</v>
      </c>
      <c r="D57" s="5" t="s">
        <v>74</v>
      </c>
      <c r="E57" s="5" t="s">
        <v>15</v>
      </c>
    </row>
    <row r="58" ht="15.6" spans="1:5">
      <c r="A58" s="5">
        <f>56</f>
        <v>56</v>
      </c>
      <c r="B58" s="5" t="s">
        <v>75</v>
      </c>
      <c r="C58" s="5" t="s">
        <v>7</v>
      </c>
      <c r="D58" s="5" t="s">
        <v>74</v>
      </c>
      <c r="E58" s="5" t="s">
        <v>12</v>
      </c>
    </row>
    <row r="59" ht="15.6" spans="1:5">
      <c r="A59" s="5">
        <f>57</f>
        <v>57</v>
      </c>
      <c r="B59" s="5" t="s">
        <v>76</v>
      </c>
      <c r="C59" s="5" t="s">
        <v>7</v>
      </c>
      <c r="D59" s="5" t="s">
        <v>74</v>
      </c>
      <c r="E59" s="5" t="s">
        <v>12</v>
      </c>
    </row>
    <row r="60" ht="15.6" spans="1:5">
      <c r="A60" s="5">
        <f>58</f>
        <v>58</v>
      </c>
      <c r="B60" s="5" t="s">
        <v>77</v>
      </c>
      <c r="C60" s="5" t="s">
        <v>7</v>
      </c>
      <c r="D60" s="5" t="s">
        <v>74</v>
      </c>
      <c r="E60" s="5" t="s">
        <v>15</v>
      </c>
    </row>
    <row r="61" ht="15.6" spans="1:5">
      <c r="A61" s="5">
        <f>59</f>
        <v>59</v>
      </c>
      <c r="B61" s="5" t="s">
        <v>78</v>
      </c>
      <c r="C61" s="5" t="s">
        <v>7</v>
      </c>
      <c r="D61" s="5" t="s">
        <v>74</v>
      </c>
      <c r="E61" s="5" t="s">
        <v>15</v>
      </c>
    </row>
    <row r="62" ht="15.6" spans="1:5">
      <c r="A62" s="5">
        <f>60</f>
        <v>60</v>
      </c>
      <c r="B62" s="5" t="s">
        <v>79</v>
      </c>
      <c r="C62" s="5" t="s">
        <v>7</v>
      </c>
      <c r="D62" s="5" t="s">
        <v>80</v>
      </c>
      <c r="E62" s="5" t="s">
        <v>9</v>
      </c>
    </row>
    <row r="63" ht="15.6" spans="1:5">
      <c r="A63" s="5">
        <f>61</f>
        <v>61</v>
      </c>
      <c r="B63" s="5" t="s">
        <v>81</v>
      </c>
      <c r="C63" s="5" t="s">
        <v>7</v>
      </c>
      <c r="D63" s="5" t="s">
        <v>80</v>
      </c>
      <c r="E63" s="5" t="s">
        <v>15</v>
      </c>
    </row>
    <row r="64" ht="15.6" spans="1:5">
      <c r="A64" s="5">
        <f>62</f>
        <v>62</v>
      </c>
      <c r="B64" s="5" t="s">
        <v>82</v>
      </c>
      <c r="C64" s="5" t="s">
        <v>7</v>
      </c>
      <c r="D64" s="5" t="s">
        <v>80</v>
      </c>
      <c r="E64" s="5" t="s">
        <v>9</v>
      </c>
    </row>
    <row r="65" ht="15.6" spans="1:5">
      <c r="A65" s="5">
        <f>63</f>
        <v>63</v>
      </c>
      <c r="B65" s="5" t="s">
        <v>83</v>
      </c>
      <c r="C65" s="5" t="s">
        <v>7</v>
      </c>
      <c r="D65" s="5" t="s">
        <v>80</v>
      </c>
      <c r="E65" s="5" t="s">
        <v>12</v>
      </c>
    </row>
    <row r="66" ht="15.6" spans="1:5">
      <c r="A66" s="5">
        <f>64</f>
        <v>64</v>
      </c>
      <c r="B66" s="5" t="s">
        <v>84</v>
      </c>
      <c r="C66" s="5" t="s">
        <v>7</v>
      </c>
      <c r="D66" s="5" t="s">
        <v>85</v>
      </c>
      <c r="E66" s="5" t="s">
        <v>12</v>
      </c>
    </row>
    <row r="67" ht="15.6" spans="1:5">
      <c r="A67" s="5">
        <f>65</f>
        <v>65</v>
      </c>
      <c r="B67" s="5" t="s">
        <v>86</v>
      </c>
      <c r="C67" s="5" t="s">
        <v>7</v>
      </c>
      <c r="D67" s="5" t="s">
        <v>85</v>
      </c>
      <c r="E67" s="5" t="s">
        <v>15</v>
      </c>
    </row>
    <row r="68" ht="15.6" spans="1:5">
      <c r="A68" s="5">
        <f>66</f>
        <v>66</v>
      </c>
      <c r="B68" s="5" t="s">
        <v>87</v>
      </c>
      <c r="C68" s="5" t="s">
        <v>7</v>
      </c>
      <c r="D68" s="5" t="s">
        <v>85</v>
      </c>
      <c r="E68" s="5" t="s">
        <v>15</v>
      </c>
    </row>
    <row r="69" ht="15.6" spans="1:5">
      <c r="A69" s="5">
        <f>67</f>
        <v>67</v>
      </c>
      <c r="B69" s="5" t="s">
        <v>88</v>
      </c>
      <c r="C69" s="5" t="s">
        <v>7</v>
      </c>
      <c r="D69" s="5" t="s">
        <v>85</v>
      </c>
      <c r="E69" s="5" t="s">
        <v>15</v>
      </c>
    </row>
    <row r="70" ht="15.6" spans="1:5">
      <c r="A70" s="5">
        <f>68</f>
        <v>68</v>
      </c>
      <c r="B70" s="5" t="s">
        <v>89</v>
      </c>
      <c r="C70" s="5" t="s">
        <v>7</v>
      </c>
      <c r="D70" s="5" t="s">
        <v>85</v>
      </c>
      <c r="E70" s="5" t="s">
        <v>15</v>
      </c>
    </row>
    <row r="71" ht="15.6" spans="1:5">
      <c r="A71" s="5">
        <f>69</f>
        <v>69</v>
      </c>
      <c r="B71" s="5" t="s">
        <v>90</v>
      </c>
      <c r="C71" s="5" t="s">
        <v>7</v>
      </c>
      <c r="D71" s="5" t="s">
        <v>85</v>
      </c>
      <c r="E71" s="5" t="s">
        <v>12</v>
      </c>
    </row>
    <row r="72" ht="15.6" spans="1:5">
      <c r="A72" s="5">
        <f>70</f>
        <v>70</v>
      </c>
      <c r="B72" s="5" t="s">
        <v>91</v>
      </c>
      <c r="C72" s="5" t="s">
        <v>7</v>
      </c>
      <c r="D72" s="5" t="s">
        <v>92</v>
      </c>
      <c r="E72" s="5" t="s">
        <v>15</v>
      </c>
    </row>
    <row r="73" ht="15.6" spans="1:5">
      <c r="A73" s="5">
        <f>71</f>
        <v>71</v>
      </c>
      <c r="B73" s="5" t="s">
        <v>93</v>
      </c>
      <c r="C73" s="5" t="s">
        <v>7</v>
      </c>
      <c r="D73" s="5" t="s">
        <v>92</v>
      </c>
      <c r="E73" s="5" t="s">
        <v>15</v>
      </c>
    </row>
    <row r="74" ht="15.6" spans="1:5">
      <c r="A74" s="5">
        <f>72</f>
        <v>72</v>
      </c>
      <c r="B74" s="5" t="s">
        <v>94</v>
      </c>
      <c r="C74" s="5" t="s">
        <v>7</v>
      </c>
      <c r="D74" s="5" t="s">
        <v>92</v>
      </c>
      <c r="E74" s="5" t="s">
        <v>15</v>
      </c>
    </row>
    <row r="75" ht="15.6" spans="1:5">
      <c r="A75" s="5">
        <f>73</f>
        <v>73</v>
      </c>
      <c r="B75" s="5" t="s">
        <v>95</v>
      </c>
      <c r="C75" s="5" t="s">
        <v>7</v>
      </c>
      <c r="D75" s="5" t="s">
        <v>92</v>
      </c>
      <c r="E75" s="5" t="s">
        <v>12</v>
      </c>
    </row>
    <row r="76" ht="15.6" spans="1:5">
      <c r="A76" s="5">
        <f>74</f>
        <v>74</v>
      </c>
      <c r="B76" s="5" t="s">
        <v>96</v>
      </c>
      <c r="C76" s="5" t="s">
        <v>7</v>
      </c>
      <c r="D76" s="5" t="s">
        <v>92</v>
      </c>
      <c r="E76" s="5" t="s">
        <v>9</v>
      </c>
    </row>
    <row r="77" ht="15.6" spans="1:5">
      <c r="A77" s="5">
        <f>75</f>
        <v>75</v>
      </c>
      <c r="B77" s="5" t="s">
        <v>97</v>
      </c>
      <c r="C77" s="5" t="s">
        <v>7</v>
      </c>
      <c r="D77" s="5" t="s">
        <v>98</v>
      </c>
      <c r="E77" s="5" t="s">
        <v>9</v>
      </c>
    </row>
    <row r="78" ht="15.6" spans="1:5">
      <c r="A78" s="5">
        <f>76</f>
        <v>76</v>
      </c>
      <c r="B78" s="5" t="s">
        <v>99</v>
      </c>
      <c r="C78" s="5" t="s">
        <v>7</v>
      </c>
      <c r="D78" s="5" t="s">
        <v>98</v>
      </c>
      <c r="E78" s="5" t="s">
        <v>12</v>
      </c>
    </row>
    <row r="79" ht="15.6" spans="1:5">
      <c r="A79" s="5">
        <f>77</f>
        <v>77</v>
      </c>
      <c r="B79" s="5" t="s">
        <v>100</v>
      </c>
      <c r="C79" s="5" t="s">
        <v>7</v>
      </c>
      <c r="D79" s="5" t="s">
        <v>98</v>
      </c>
      <c r="E79" s="5" t="s">
        <v>15</v>
      </c>
    </row>
    <row r="80" ht="15.6" spans="1:5">
      <c r="A80" s="5">
        <f>78</f>
        <v>78</v>
      </c>
      <c r="B80" s="5" t="s">
        <v>101</v>
      </c>
      <c r="C80" s="5" t="s">
        <v>7</v>
      </c>
      <c r="D80" s="5" t="s">
        <v>98</v>
      </c>
      <c r="E80" s="5" t="s">
        <v>9</v>
      </c>
    </row>
    <row r="81" ht="15.6" spans="1:5">
      <c r="A81" s="5">
        <f>79</f>
        <v>79</v>
      </c>
      <c r="B81" s="5" t="s">
        <v>102</v>
      </c>
      <c r="C81" s="5" t="s">
        <v>7</v>
      </c>
      <c r="D81" s="5" t="s">
        <v>98</v>
      </c>
      <c r="E81" s="5" t="s">
        <v>12</v>
      </c>
    </row>
    <row r="82" ht="15.6" spans="1:5">
      <c r="A82" s="5">
        <f>80</f>
        <v>80</v>
      </c>
      <c r="B82" s="5" t="s">
        <v>103</v>
      </c>
      <c r="C82" s="5" t="s">
        <v>7</v>
      </c>
      <c r="D82" s="5" t="s">
        <v>98</v>
      </c>
      <c r="E82" s="5" t="s">
        <v>9</v>
      </c>
    </row>
    <row r="83" ht="15.6" spans="1:5">
      <c r="A83" s="5">
        <f>81</f>
        <v>81</v>
      </c>
      <c r="B83" s="5" t="s">
        <v>104</v>
      </c>
      <c r="C83" s="5" t="s">
        <v>7</v>
      </c>
      <c r="D83" s="5" t="s">
        <v>105</v>
      </c>
      <c r="E83" s="5" t="s">
        <v>12</v>
      </c>
    </row>
    <row r="84" ht="15.6" spans="1:5">
      <c r="A84" s="5">
        <f>82</f>
        <v>82</v>
      </c>
      <c r="B84" s="5" t="s">
        <v>106</v>
      </c>
      <c r="C84" s="5" t="s">
        <v>7</v>
      </c>
      <c r="D84" s="5" t="s">
        <v>105</v>
      </c>
      <c r="E84" s="5" t="s">
        <v>15</v>
      </c>
    </row>
    <row r="85" ht="15.6" spans="1:5">
      <c r="A85" s="5">
        <f>83</f>
        <v>83</v>
      </c>
      <c r="B85" s="5" t="s">
        <v>107</v>
      </c>
      <c r="C85" s="5" t="s">
        <v>7</v>
      </c>
      <c r="D85" s="5" t="s">
        <v>105</v>
      </c>
      <c r="E85" s="5" t="s">
        <v>15</v>
      </c>
    </row>
    <row r="86" ht="15.6" spans="1:5">
      <c r="A86" s="5">
        <f>84</f>
        <v>84</v>
      </c>
      <c r="B86" s="5" t="s">
        <v>108</v>
      </c>
      <c r="C86" s="5" t="s">
        <v>7</v>
      </c>
      <c r="D86" s="5" t="s">
        <v>105</v>
      </c>
      <c r="E86" s="5" t="s">
        <v>15</v>
      </c>
    </row>
    <row r="87" ht="15.6" spans="1:5">
      <c r="A87" s="5">
        <f>85</f>
        <v>85</v>
      </c>
      <c r="B87" s="5" t="s">
        <v>109</v>
      </c>
      <c r="C87" s="5" t="s">
        <v>7</v>
      </c>
      <c r="D87" s="5" t="s">
        <v>105</v>
      </c>
      <c r="E87" s="5" t="s">
        <v>12</v>
      </c>
    </row>
    <row r="88" ht="15.6" spans="1:5">
      <c r="A88" s="5">
        <f>86</f>
        <v>86</v>
      </c>
      <c r="B88" s="5" t="s">
        <v>110</v>
      </c>
      <c r="C88" s="5" t="s">
        <v>7</v>
      </c>
      <c r="D88" s="5" t="s">
        <v>105</v>
      </c>
      <c r="E88" s="5" t="s">
        <v>15</v>
      </c>
    </row>
    <row r="89" ht="15.6" spans="1:5">
      <c r="A89" s="5">
        <f>87</f>
        <v>87</v>
      </c>
      <c r="B89" s="5" t="s">
        <v>111</v>
      </c>
      <c r="C89" s="5" t="s">
        <v>7</v>
      </c>
      <c r="D89" s="5" t="s">
        <v>105</v>
      </c>
      <c r="E89" s="5" t="s">
        <v>15</v>
      </c>
    </row>
    <row r="90" ht="15.6" spans="1:5">
      <c r="A90" s="5">
        <f>88</f>
        <v>88</v>
      </c>
      <c r="B90" s="5" t="s">
        <v>112</v>
      </c>
      <c r="C90" s="5" t="s">
        <v>7</v>
      </c>
      <c r="D90" s="5" t="s">
        <v>105</v>
      </c>
      <c r="E90" s="5" t="s">
        <v>12</v>
      </c>
    </row>
    <row r="91" ht="15.6" spans="1:5">
      <c r="A91" s="5">
        <f>89</f>
        <v>89</v>
      </c>
      <c r="B91" s="5" t="s">
        <v>113</v>
      </c>
      <c r="C91" s="5" t="s">
        <v>7</v>
      </c>
      <c r="D91" s="5" t="s">
        <v>105</v>
      </c>
      <c r="E91" s="5" t="s">
        <v>15</v>
      </c>
    </row>
    <row r="92" ht="15.6" spans="1:5">
      <c r="A92" s="5">
        <f>90</f>
        <v>90</v>
      </c>
      <c r="B92" s="5" t="s">
        <v>114</v>
      </c>
      <c r="C92" s="5" t="s">
        <v>7</v>
      </c>
      <c r="D92" s="5" t="s">
        <v>105</v>
      </c>
      <c r="E92" s="5" t="s">
        <v>9</v>
      </c>
    </row>
    <row r="93" ht="15.6" spans="1:5">
      <c r="A93" s="5">
        <f>91</f>
        <v>91</v>
      </c>
      <c r="B93" s="5" t="s">
        <v>115</v>
      </c>
      <c r="C93" s="5" t="s">
        <v>7</v>
      </c>
      <c r="D93" s="5" t="s">
        <v>105</v>
      </c>
      <c r="E93" s="5" t="s">
        <v>15</v>
      </c>
    </row>
    <row r="94" ht="15.6" spans="1:5">
      <c r="A94" s="5">
        <f>92</f>
        <v>92</v>
      </c>
      <c r="B94" s="5" t="s">
        <v>116</v>
      </c>
      <c r="C94" s="5" t="s">
        <v>7</v>
      </c>
      <c r="D94" s="5" t="s">
        <v>105</v>
      </c>
      <c r="E94" s="5" t="s">
        <v>9</v>
      </c>
    </row>
    <row r="95" ht="15.6" spans="1:5">
      <c r="A95" s="5">
        <f>93</f>
        <v>93</v>
      </c>
      <c r="B95" s="5" t="s">
        <v>117</v>
      </c>
      <c r="C95" s="5" t="s">
        <v>7</v>
      </c>
      <c r="D95" s="5" t="s">
        <v>118</v>
      </c>
      <c r="E95" s="5" t="s">
        <v>15</v>
      </c>
    </row>
    <row r="96" ht="15.6" spans="1:5">
      <c r="A96" s="5">
        <f>94</f>
        <v>94</v>
      </c>
      <c r="B96" s="5" t="s">
        <v>119</v>
      </c>
      <c r="C96" s="5" t="s">
        <v>7</v>
      </c>
      <c r="D96" s="5" t="s">
        <v>118</v>
      </c>
      <c r="E96" s="5" t="s">
        <v>9</v>
      </c>
    </row>
    <row r="97" ht="15.6" spans="1:5">
      <c r="A97" s="5">
        <f>95</f>
        <v>95</v>
      </c>
      <c r="B97" s="5" t="s">
        <v>120</v>
      </c>
      <c r="C97" s="5" t="s">
        <v>7</v>
      </c>
      <c r="D97" s="5" t="s">
        <v>118</v>
      </c>
      <c r="E97" s="5" t="s">
        <v>12</v>
      </c>
    </row>
    <row r="98" ht="15.6" spans="1:5">
      <c r="A98" s="5">
        <f>96</f>
        <v>96</v>
      </c>
      <c r="B98" s="5" t="s">
        <v>121</v>
      </c>
      <c r="C98" s="5" t="s">
        <v>7</v>
      </c>
      <c r="D98" s="5" t="s">
        <v>118</v>
      </c>
      <c r="E98" s="5" t="s">
        <v>12</v>
      </c>
    </row>
    <row r="99" ht="15.6" spans="1:5">
      <c r="A99" s="5">
        <f>97</f>
        <v>97</v>
      </c>
      <c r="B99" s="5" t="s">
        <v>122</v>
      </c>
      <c r="C99" s="5" t="s">
        <v>7</v>
      </c>
      <c r="D99" s="5" t="s">
        <v>118</v>
      </c>
      <c r="E99" s="5" t="s">
        <v>15</v>
      </c>
    </row>
    <row r="100" ht="15.6" spans="1:5">
      <c r="A100" s="5">
        <f>98</f>
        <v>98</v>
      </c>
      <c r="B100" s="5" t="s">
        <v>123</v>
      </c>
      <c r="C100" s="5" t="s">
        <v>7</v>
      </c>
      <c r="D100" s="5" t="s">
        <v>118</v>
      </c>
      <c r="E100" s="5" t="s">
        <v>15</v>
      </c>
    </row>
    <row r="101" ht="15.6" spans="1:5">
      <c r="A101" s="5">
        <f>99</f>
        <v>99</v>
      </c>
      <c r="B101" s="5" t="s">
        <v>124</v>
      </c>
      <c r="C101" s="5" t="s">
        <v>7</v>
      </c>
      <c r="D101" s="5" t="s">
        <v>118</v>
      </c>
      <c r="E101" s="5" t="s">
        <v>12</v>
      </c>
    </row>
    <row r="102" ht="15.6" spans="1:5">
      <c r="A102" s="5">
        <f>100</f>
        <v>100</v>
      </c>
      <c r="B102" s="5" t="s">
        <v>125</v>
      </c>
      <c r="C102" s="5" t="s">
        <v>7</v>
      </c>
      <c r="D102" s="5" t="s">
        <v>118</v>
      </c>
      <c r="E102" s="5" t="s">
        <v>15</v>
      </c>
    </row>
    <row r="103" ht="15.6" spans="1:5">
      <c r="A103" s="5">
        <f>101</f>
        <v>101</v>
      </c>
      <c r="B103" s="5" t="s">
        <v>126</v>
      </c>
      <c r="C103" s="5" t="s">
        <v>7</v>
      </c>
      <c r="D103" s="5" t="s">
        <v>118</v>
      </c>
      <c r="E103" s="5" t="s">
        <v>12</v>
      </c>
    </row>
    <row r="104" ht="15.6" spans="1:5">
      <c r="A104" s="5">
        <f>102</f>
        <v>102</v>
      </c>
      <c r="B104" s="5" t="s">
        <v>127</v>
      </c>
      <c r="C104" s="5" t="s">
        <v>7</v>
      </c>
      <c r="D104" s="5" t="s">
        <v>128</v>
      </c>
      <c r="E104" s="5" t="s">
        <v>12</v>
      </c>
    </row>
    <row r="105" ht="15.6" spans="1:5">
      <c r="A105" s="5">
        <f>103</f>
        <v>103</v>
      </c>
      <c r="B105" s="5" t="s">
        <v>129</v>
      </c>
      <c r="C105" s="5" t="s">
        <v>7</v>
      </c>
      <c r="D105" s="5" t="s">
        <v>128</v>
      </c>
      <c r="E105" s="5" t="s">
        <v>15</v>
      </c>
    </row>
    <row r="106" ht="15.6" spans="1:5">
      <c r="A106" s="5">
        <f>104</f>
        <v>104</v>
      </c>
      <c r="B106" s="5" t="s">
        <v>130</v>
      </c>
      <c r="C106" s="5" t="s">
        <v>7</v>
      </c>
      <c r="D106" s="5" t="s">
        <v>128</v>
      </c>
      <c r="E106" s="5" t="s">
        <v>12</v>
      </c>
    </row>
    <row r="107" ht="15.6" spans="1:5">
      <c r="A107" s="5">
        <f>105</f>
        <v>105</v>
      </c>
      <c r="B107" s="5" t="s">
        <v>131</v>
      </c>
      <c r="C107" s="5" t="s">
        <v>7</v>
      </c>
      <c r="D107" s="5" t="s">
        <v>128</v>
      </c>
      <c r="E107" s="5" t="s">
        <v>12</v>
      </c>
    </row>
    <row r="108" ht="15.6" spans="1:5">
      <c r="A108" s="5">
        <f>106</f>
        <v>106</v>
      </c>
      <c r="B108" s="5" t="s">
        <v>132</v>
      </c>
      <c r="C108" s="5" t="s">
        <v>7</v>
      </c>
      <c r="D108" s="5" t="s">
        <v>128</v>
      </c>
      <c r="E108" s="5" t="s">
        <v>9</v>
      </c>
    </row>
    <row r="109" ht="15.6" spans="1:5">
      <c r="A109" s="5">
        <f>107</f>
        <v>107</v>
      </c>
      <c r="B109" s="5" t="s">
        <v>133</v>
      </c>
      <c r="C109" s="5" t="s">
        <v>7</v>
      </c>
      <c r="D109" s="5" t="s">
        <v>128</v>
      </c>
      <c r="E109" s="5" t="s">
        <v>15</v>
      </c>
    </row>
    <row r="110" ht="15.6" spans="1:5">
      <c r="A110" s="5">
        <f>108</f>
        <v>108</v>
      </c>
      <c r="B110" s="5" t="s">
        <v>134</v>
      </c>
      <c r="C110" s="5" t="s">
        <v>7</v>
      </c>
      <c r="D110" s="5" t="s">
        <v>128</v>
      </c>
      <c r="E110" s="5" t="s">
        <v>15</v>
      </c>
    </row>
    <row r="111" ht="15.6" spans="1:5">
      <c r="A111" s="5">
        <f>109</f>
        <v>109</v>
      </c>
      <c r="B111" s="5" t="s">
        <v>135</v>
      </c>
      <c r="C111" s="5" t="s">
        <v>7</v>
      </c>
      <c r="D111" s="5" t="s">
        <v>128</v>
      </c>
      <c r="E111" s="5" t="s">
        <v>9</v>
      </c>
    </row>
    <row r="112" ht="15.6" spans="1:5">
      <c r="A112" s="5">
        <f>110</f>
        <v>110</v>
      </c>
      <c r="B112" s="5" t="s">
        <v>136</v>
      </c>
      <c r="C112" s="5" t="s">
        <v>7</v>
      </c>
      <c r="D112" s="5" t="s">
        <v>128</v>
      </c>
      <c r="E112" s="5" t="s">
        <v>12</v>
      </c>
    </row>
    <row r="113" ht="15.6" spans="1:5">
      <c r="A113" s="5">
        <f>111</f>
        <v>111</v>
      </c>
      <c r="B113" s="5" t="s">
        <v>137</v>
      </c>
      <c r="C113" s="5" t="s">
        <v>7</v>
      </c>
      <c r="D113" s="5" t="s">
        <v>128</v>
      </c>
      <c r="E113" s="5" t="s">
        <v>15</v>
      </c>
    </row>
    <row r="114" ht="15.6" spans="1:5">
      <c r="A114" s="5">
        <f>112</f>
        <v>112</v>
      </c>
      <c r="B114" s="5" t="s">
        <v>138</v>
      </c>
      <c r="C114" s="5" t="s">
        <v>7</v>
      </c>
      <c r="D114" s="5" t="s">
        <v>128</v>
      </c>
      <c r="E114" s="5" t="s">
        <v>12</v>
      </c>
    </row>
    <row r="115" ht="15.6" spans="1:5">
      <c r="A115" s="5">
        <f>113</f>
        <v>113</v>
      </c>
      <c r="B115" s="5" t="s">
        <v>139</v>
      </c>
      <c r="C115" s="5" t="s">
        <v>7</v>
      </c>
      <c r="D115" s="5" t="s">
        <v>128</v>
      </c>
      <c r="E115" s="5" t="s">
        <v>15</v>
      </c>
    </row>
    <row r="116" ht="15.6" spans="1:5">
      <c r="A116" s="5">
        <f>114</f>
        <v>114</v>
      </c>
      <c r="B116" s="5" t="s">
        <v>140</v>
      </c>
      <c r="C116" s="5" t="s">
        <v>7</v>
      </c>
      <c r="D116" s="5" t="s">
        <v>141</v>
      </c>
      <c r="E116" s="5" t="s">
        <v>15</v>
      </c>
    </row>
    <row r="117" ht="15.6" spans="1:5">
      <c r="A117" s="5">
        <f>115</f>
        <v>115</v>
      </c>
      <c r="B117" s="5" t="s">
        <v>142</v>
      </c>
      <c r="C117" s="5" t="s">
        <v>7</v>
      </c>
      <c r="D117" s="5" t="s">
        <v>141</v>
      </c>
      <c r="E117" s="5" t="s">
        <v>15</v>
      </c>
    </row>
    <row r="118" ht="15.6" spans="1:5">
      <c r="A118" s="5">
        <f>116</f>
        <v>116</v>
      </c>
      <c r="B118" s="5" t="s">
        <v>143</v>
      </c>
      <c r="C118" s="5" t="s">
        <v>7</v>
      </c>
      <c r="D118" s="5" t="s">
        <v>141</v>
      </c>
      <c r="E118" s="5" t="s">
        <v>9</v>
      </c>
    </row>
    <row r="119" ht="15.6" spans="1:5">
      <c r="A119" s="5">
        <f>117</f>
        <v>117</v>
      </c>
      <c r="B119" s="5" t="s">
        <v>144</v>
      </c>
      <c r="C119" s="5" t="s">
        <v>7</v>
      </c>
      <c r="D119" s="5" t="s">
        <v>141</v>
      </c>
      <c r="E119" s="5" t="s">
        <v>9</v>
      </c>
    </row>
    <row r="120" ht="15.6" spans="1:5">
      <c r="A120" s="5">
        <f>118</f>
        <v>118</v>
      </c>
      <c r="B120" s="5" t="s">
        <v>145</v>
      </c>
      <c r="C120" s="5" t="s">
        <v>7</v>
      </c>
      <c r="D120" s="5" t="s">
        <v>141</v>
      </c>
      <c r="E120" s="5" t="s">
        <v>15</v>
      </c>
    </row>
    <row r="121" ht="15.6" spans="1:5">
      <c r="A121" s="5">
        <f>119</f>
        <v>119</v>
      </c>
      <c r="B121" s="5" t="s">
        <v>146</v>
      </c>
      <c r="C121" s="5" t="s">
        <v>7</v>
      </c>
      <c r="D121" s="5" t="s">
        <v>141</v>
      </c>
      <c r="E121" s="5" t="s">
        <v>12</v>
      </c>
    </row>
    <row r="122" ht="15.6" spans="1:5">
      <c r="A122" s="5">
        <f>120</f>
        <v>120</v>
      </c>
      <c r="B122" s="5" t="s">
        <v>147</v>
      </c>
      <c r="C122" s="5" t="s">
        <v>7</v>
      </c>
      <c r="D122" s="5" t="s">
        <v>141</v>
      </c>
      <c r="E122" s="5" t="s">
        <v>15</v>
      </c>
    </row>
    <row r="123" ht="15.6" spans="1:5">
      <c r="A123" s="5">
        <f>121</f>
        <v>121</v>
      </c>
      <c r="B123" s="5" t="s">
        <v>148</v>
      </c>
      <c r="C123" s="5" t="s">
        <v>7</v>
      </c>
      <c r="D123" s="5" t="s">
        <v>141</v>
      </c>
      <c r="E123" s="5" t="s">
        <v>9</v>
      </c>
    </row>
    <row r="124" ht="15.6" spans="1:5">
      <c r="A124" s="5">
        <f>122</f>
        <v>122</v>
      </c>
      <c r="B124" s="5" t="s">
        <v>149</v>
      </c>
      <c r="C124" s="5" t="s">
        <v>7</v>
      </c>
      <c r="D124" s="5" t="s">
        <v>141</v>
      </c>
      <c r="E124" s="5" t="s">
        <v>15</v>
      </c>
    </row>
    <row r="125" ht="15.6" spans="1:5">
      <c r="A125" s="5">
        <f>123</f>
        <v>123</v>
      </c>
      <c r="B125" s="5" t="s">
        <v>150</v>
      </c>
      <c r="C125" s="5" t="s">
        <v>7</v>
      </c>
      <c r="D125" s="5" t="s">
        <v>141</v>
      </c>
      <c r="E125" s="5" t="s">
        <v>9</v>
      </c>
    </row>
    <row r="126" ht="15.6" spans="1:5">
      <c r="A126" s="5">
        <f>124</f>
        <v>124</v>
      </c>
      <c r="B126" s="5" t="s">
        <v>151</v>
      </c>
      <c r="C126" s="5" t="s">
        <v>7</v>
      </c>
      <c r="D126" s="5" t="s">
        <v>141</v>
      </c>
      <c r="E126" s="5" t="s">
        <v>15</v>
      </c>
    </row>
    <row r="127" ht="15.6" spans="1:5">
      <c r="A127" s="5">
        <f>125</f>
        <v>125</v>
      </c>
      <c r="B127" s="5" t="s">
        <v>152</v>
      </c>
      <c r="C127" s="5" t="s">
        <v>7</v>
      </c>
      <c r="D127" s="5" t="s">
        <v>141</v>
      </c>
      <c r="E127" s="5" t="s">
        <v>15</v>
      </c>
    </row>
    <row r="128" ht="15.6" spans="1:5">
      <c r="A128" s="5">
        <f>126</f>
        <v>126</v>
      </c>
      <c r="B128" s="5" t="s">
        <v>153</v>
      </c>
      <c r="C128" s="5" t="s">
        <v>7</v>
      </c>
      <c r="D128" s="5" t="s">
        <v>141</v>
      </c>
      <c r="E128" s="5" t="s">
        <v>9</v>
      </c>
    </row>
    <row r="129" ht="15.6" spans="1:5">
      <c r="A129" s="5">
        <f>127</f>
        <v>127</v>
      </c>
      <c r="B129" s="5" t="s">
        <v>154</v>
      </c>
      <c r="C129" s="5" t="s">
        <v>7</v>
      </c>
      <c r="D129" s="5" t="s">
        <v>155</v>
      </c>
      <c r="E129" s="5" t="s">
        <v>15</v>
      </c>
    </row>
    <row r="130" ht="15.6" spans="1:5">
      <c r="A130" s="5">
        <f>128</f>
        <v>128</v>
      </c>
      <c r="B130" s="5" t="s">
        <v>156</v>
      </c>
      <c r="C130" s="5" t="s">
        <v>7</v>
      </c>
      <c r="D130" s="5" t="s">
        <v>155</v>
      </c>
      <c r="E130" s="5" t="s">
        <v>9</v>
      </c>
    </row>
    <row r="131" ht="15.6" spans="1:5">
      <c r="A131" s="5">
        <f>129</f>
        <v>129</v>
      </c>
      <c r="B131" s="5" t="s">
        <v>157</v>
      </c>
      <c r="C131" s="5" t="s">
        <v>7</v>
      </c>
      <c r="D131" s="5" t="s">
        <v>155</v>
      </c>
      <c r="E131" s="5" t="s">
        <v>15</v>
      </c>
    </row>
    <row r="132" ht="15.6" spans="1:5">
      <c r="A132" s="5">
        <f>130</f>
        <v>130</v>
      </c>
      <c r="B132" s="5" t="s">
        <v>158</v>
      </c>
      <c r="C132" s="5" t="s">
        <v>7</v>
      </c>
      <c r="D132" s="5" t="s">
        <v>155</v>
      </c>
      <c r="E132" s="5" t="s">
        <v>15</v>
      </c>
    </row>
    <row r="133" ht="15.6" spans="1:5">
      <c r="A133" s="5">
        <f>131</f>
        <v>131</v>
      </c>
      <c r="B133" s="5" t="s">
        <v>159</v>
      </c>
      <c r="C133" s="5" t="s">
        <v>7</v>
      </c>
      <c r="D133" s="5" t="s">
        <v>155</v>
      </c>
      <c r="E133" s="5" t="s">
        <v>15</v>
      </c>
    </row>
    <row r="134" ht="15.6" spans="1:5">
      <c r="A134" s="5">
        <f>132</f>
        <v>132</v>
      </c>
      <c r="B134" s="5" t="s">
        <v>160</v>
      </c>
      <c r="C134" s="5" t="s">
        <v>7</v>
      </c>
      <c r="D134" s="5" t="s">
        <v>155</v>
      </c>
      <c r="E134" s="5" t="s">
        <v>15</v>
      </c>
    </row>
    <row r="135" ht="15.6" spans="1:5">
      <c r="A135" s="5">
        <f>133</f>
        <v>133</v>
      </c>
      <c r="B135" s="5" t="s">
        <v>161</v>
      </c>
      <c r="C135" s="5" t="s">
        <v>7</v>
      </c>
      <c r="D135" s="5" t="s">
        <v>155</v>
      </c>
      <c r="E135" s="5" t="s">
        <v>12</v>
      </c>
    </row>
    <row r="136" ht="15.6" spans="1:5">
      <c r="A136" s="5">
        <f>134</f>
        <v>134</v>
      </c>
      <c r="B136" s="5" t="s">
        <v>162</v>
      </c>
      <c r="C136" s="5" t="s">
        <v>7</v>
      </c>
      <c r="D136" s="5" t="s">
        <v>155</v>
      </c>
      <c r="E136" s="5" t="s">
        <v>12</v>
      </c>
    </row>
    <row r="137" ht="15.6" spans="1:5">
      <c r="A137" s="5">
        <f>135</f>
        <v>135</v>
      </c>
      <c r="B137" s="5" t="s">
        <v>163</v>
      </c>
      <c r="C137" s="5" t="s">
        <v>7</v>
      </c>
      <c r="D137" s="5" t="s">
        <v>155</v>
      </c>
      <c r="E137" s="5" t="s">
        <v>9</v>
      </c>
    </row>
    <row r="138" ht="15.6" spans="1:5">
      <c r="A138" s="5">
        <f>136</f>
        <v>136</v>
      </c>
      <c r="B138" s="5" t="s">
        <v>164</v>
      </c>
      <c r="C138" s="5" t="s">
        <v>7</v>
      </c>
      <c r="D138" s="5" t="s">
        <v>155</v>
      </c>
      <c r="E138" s="5" t="s">
        <v>12</v>
      </c>
    </row>
    <row r="139" ht="15.6" spans="1:5">
      <c r="A139" s="5">
        <f>137</f>
        <v>137</v>
      </c>
      <c r="B139" s="5" t="s">
        <v>165</v>
      </c>
      <c r="C139" s="5" t="s">
        <v>7</v>
      </c>
      <c r="D139" s="5" t="s">
        <v>166</v>
      </c>
      <c r="E139" s="5" t="s">
        <v>15</v>
      </c>
    </row>
    <row r="140" ht="15.6" spans="1:5">
      <c r="A140" s="5">
        <f>138</f>
        <v>138</v>
      </c>
      <c r="B140" s="5" t="s">
        <v>167</v>
      </c>
      <c r="C140" s="5" t="s">
        <v>7</v>
      </c>
      <c r="D140" s="5" t="s">
        <v>166</v>
      </c>
      <c r="E140" s="5" t="s">
        <v>9</v>
      </c>
    </row>
    <row r="141" ht="15.6" spans="1:5">
      <c r="A141" s="5">
        <f>139</f>
        <v>139</v>
      </c>
      <c r="B141" s="5" t="s">
        <v>168</v>
      </c>
      <c r="C141" s="5" t="s">
        <v>7</v>
      </c>
      <c r="D141" s="5" t="s">
        <v>166</v>
      </c>
      <c r="E141" s="5" t="s">
        <v>15</v>
      </c>
    </row>
    <row r="142" ht="15.6" spans="1:5">
      <c r="A142" s="5">
        <f>140</f>
        <v>140</v>
      </c>
      <c r="B142" s="5" t="s">
        <v>169</v>
      </c>
      <c r="C142" s="5" t="s">
        <v>7</v>
      </c>
      <c r="D142" s="5" t="s">
        <v>166</v>
      </c>
      <c r="E142" s="5" t="s">
        <v>12</v>
      </c>
    </row>
    <row r="143" ht="15.6" spans="1:5">
      <c r="A143" s="5">
        <f>141</f>
        <v>141</v>
      </c>
      <c r="B143" s="5" t="s">
        <v>170</v>
      </c>
      <c r="C143" s="5" t="s">
        <v>7</v>
      </c>
      <c r="D143" s="5" t="s">
        <v>166</v>
      </c>
      <c r="E143" s="5" t="s">
        <v>9</v>
      </c>
    </row>
    <row r="144" ht="15.6" spans="1:5">
      <c r="A144" s="5">
        <f>142</f>
        <v>142</v>
      </c>
      <c r="B144" s="5" t="s">
        <v>171</v>
      </c>
      <c r="C144" s="5" t="s">
        <v>7</v>
      </c>
      <c r="D144" s="5" t="s">
        <v>172</v>
      </c>
      <c r="E144" s="5" t="s">
        <v>15</v>
      </c>
    </row>
    <row r="145" ht="15.6" spans="1:5">
      <c r="A145" s="5">
        <f>143</f>
        <v>143</v>
      </c>
      <c r="B145" s="5" t="s">
        <v>173</v>
      </c>
      <c r="C145" s="5" t="s">
        <v>7</v>
      </c>
      <c r="D145" s="5" t="s">
        <v>172</v>
      </c>
      <c r="E145" s="5" t="s">
        <v>9</v>
      </c>
    </row>
    <row r="146" ht="15.6" spans="1:5">
      <c r="A146" s="5">
        <f>144</f>
        <v>144</v>
      </c>
      <c r="B146" s="5" t="s">
        <v>174</v>
      </c>
      <c r="C146" s="5" t="s">
        <v>7</v>
      </c>
      <c r="D146" s="5" t="s">
        <v>172</v>
      </c>
      <c r="E146" s="5" t="s">
        <v>15</v>
      </c>
    </row>
    <row r="147" ht="15.6" spans="1:5">
      <c r="A147" s="5">
        <f>145</f>
        <v>145</v>
      </c>
      <c r="B147" s="5" t="s">
        <v>175</v>
      </c>
      <c r="C147" s="5" t="s">
        <v>7</v>
      </c>
      <c r="D147" s="5" t="s">
        <v>172</v>
      </c>
      <c r="E147" s="5" t="s">
        <v>12</v>
      </c>
    </row>
    <row r="148" ht="15.6" spans="1:5">
      <c r="A148" s="5">
        <f>146</f>
        <v>146</v>
      </c>
      <c r="B148" s="5" t="s">
        <v>176</v>
      </c>
      <c r="C148" s="5" t="s">
        <v>7</v>
      </c>
      <c r="D148" s="5" t="s">
        <v>172</v>
      </c>
      <c r="E148" s="5" t="s">
        <v>9</v>
      </c>
    </row>
    <row r="149" ht="15.6" spans="1:5">
      <c r="A149" s="5">
        <f>147</f>
        <v>147</v>
      </c>
      <c r="B149" s="5" t="s">
        <v>177</v>
      </c>
      <c r="C149" s="5" t="s">
        <v>7</v>
      </c>
      <c r="D149" s="5" t="s">
        <v>178</v>
      </c>
      <c r="E149" s="5" t="s">
        <v>12</v>
      </c>
    </row>
    <row r="150" ht="15.6" spans="1:5">
      <c r="A150" s="5">
        <f>148</f>
        <v>148</v>
      </c>
      <c r="B150" s="5" t="s">
        <v>179</v>
      </c>
      <c r="C150" s="5" t="s">
        <v>7</v>
      </c>
      <c r="D150" s="5" t="s">
        <v>178</v>
      </c>
      <c r="E150" s="5" t="s">
        <v>9</v>
      </c>
    </row>
    <row r="151" ht="15.6" spans="1:5">
      <c r="A151" s="5">
        <f>149</f>
        <v>149</v>
      </c>
      <c r="B151" s="5" t="s">
        <v>180</v>
      </c>
      <c r="C151" s="5" t="s">
        <v>7</v>
      </c>
      <c r="D151" s="5" t="s">
        <v>178</v>
      </c>
      <c r="E151" s="5" t="s">
        <v>9</v>
      </c>
    </row>
    <row r="152" ht="15.6" spans="1:5">
      <c r="A152" s="5">
        <f>150</f>
        <v>150</v>
      </c>
      <c r="B152" s="5" t="s">
        <v>181</v>
      </c>
      <c r="C152" s="5" t="s">
        <v>7</v>
      </c>
      <c r="D152" s="5" t="s">
        <v>178</v>
      </c>
      <c r="E152" s="5" t="s">
        <v>15</v>
      </c>
    </row>
    <row r="153" ht="15.6" spans="1:5">
      <c r="A153" s="5">
        <f>151</f>
        <v>151</v>
      </c>
      <c r="B153" s="5" t="s">
        <v>182</v>
      </c>
      <c r="C153" s="5" t="s">
        <v>7</v>
      </c>
      <c r="D153" s="5" t="s">
        <v>178</v>
      </c>
      <c r="E153" s="5" t="s">
        <v>9</v>
      </c>
    </row>
    <row r="154" ht="15.6" spans="1:5">
      <c r="A154" s="5">
        <f>152</f>
        <v>152</v>
      </c>
      <c r="B154" s="5" t="s">
        <v>183</v>
      </c>
      <c r="C154" s="5" t="s">
        <v>7</v>
      </c>
      <c r="D154" s="5" t="s">
        <v>184</v>
      </c>
      <c r="E154" s="5" t="s">
        <v>9</v>
      </c>
    </row>
    <row r="155" ht="15.6" spans="1:5">
      <c r="A155" s="5">
        <f>153</f>
        <v>153</v>
      </c>
      <c r="B155" s="5" t="s">
        <v>185</v>
      </c>
      <c r="C155" s="5" t="s">
        <v>7</v>
      </c>
      <c r="D155" s="5" t="s">
        <v>184</v>
      </c>
      <c r="E155" s="5" t="s">
        <v>9</v>
      </c>
    </row>
    <row r="156" ht="15.6" spans="1:5">
      <c r="A156" s="5">
        <f>154</f>
        <v>154</v>
      </c>
      <c r="B156" s="5" t="s">
        <v>186</v>
      </c>
      <c r="C156" s="5" t="s">
        <v>7</v>
      </c>
      <c r="D156" s="5" t="s">
        <v>184</v>
      </c>
      <c r="E156" s="5" t="s">
        <v>9</v>
      </c>
    </row>
    <row r="157" ht="15.6" spans="1:5">
      <c r="A157" s="5">
        <f>155</f>
        <v>155</v>
      </c>
      <c r="B157" s="5" t="s">
        <v>187</v>
      </c>
      <c r="C157" s="5" t="s">
        <v>7</v>
      </c>
      <c r="D157" s="5" t="s">
        <v>184</v>
      </c>
      <c r="E157" s="5" t="s">
        <v>9</v>
      </c>
    </row>
    <row r="158" ht="15.6" spans="1:5">
      <c r="A158" s="5">
        <f>156</f>
        <v>156</v>
      </c>
      <c r="B158" s="5" t="s">
        <v>188</v>
      </c>
      <c r="C158" s="5" t="s">
        <v>7</v>
      </c>
      <c r="D158" s="5" t="s">
        <v>184</v>
      </c>
      <c r="E158" s="5" t="s">
        <v>12</v>
      </c>
    </row>
    <row r="159" ht="15.6" spans="1:5">
      <c r="A159" s="5">
        <f>157</f>
        <v>157</v>
      </c>
      <c r="B159" s="5" t="s">
        <v>189</v>
      </c>
      <c r="C159" s="5" t="s">
        <v>7</v>
      </c>
      <c r="D159" s="5" t="s">
        <v>190</v>
      </c>
      <c r="E159" s="5" t="s">
        <v>15</v>
      </c>
    </row>
    <row r="160" ht="15.6" spans="1:5">
      <c r="A160" s="5">
        <f>158</f>
        <v>158</v>
      </c>
      <c r="B160" s="5" t="s">
        <v>191</v>
      </c>
      <c r="C160" s="5" t="s">
        <v>7</v>
      </c>
      <c r="D160" s="5" t="s">
        <v>192</v>
      </c>
      <c r="E160" s="5" t="s">
        <v>9</v>
      </c>
    </row>
    <row r="161" ht="15.6" spans="1:5">
      <c r="A161" s="5">
        <f>159</f>
        <v>159</v>
      </c>
      <c r="B161" s="5" t="s">
        <v>193</v>
      </c>
      <c r="C161" s="5" t="s">
        <v>7</v>
      </c>
      <c r="D161" s="5" t="s">
        <v>192</v>
      </c>
      <c r="E161" s="5" t="s">
        <v>9</v>
      </c>
    </row>
    <row r="162" ht="15.6" spans="1:5">
      <c r="A162" s="5">
        <f>160</f>
        <v>160</v>
      </c>
      <c r="B162" s="5" t="s">
        <v>194</v>
      </c>
      <c r="C162" s="5" t="s">
        <v>7</v>
      </c>
      <c r="D162" s="5" t="s">
        <v>192</v>
      </c>
      <c r="E162" s="5" t="s">
        <v>9</v>
      </c>
    </row>
    <row r="163" ht="15.6" spans="1:5">
      <c r="A163" s="5">
        <f>161</f>
        <v>161</v>
      </c>
      <c r="B163" s="5" t="s">
        <v>195</v>
      </c>
      <c r="C163" s="5" t="s">
        <v>7</v>
      </c>
      <c r="D163" s="5" t="s">
        <v>192</v>
      </c>
      <c r="E163" s="5" t="s">
        <v>9</v>
      </c>
    </row>
    <row r="164" ht="15.6" spans="1:5">
      <c r="A164" s="5">
        <f>162</f>
        <v>162</v>
      </c>
      <c r="B164" s="5" t="s">
        <v>196</v>
      </c>
      <c r="C164" s="5" t="s">
        <v>7</v>
      </c>
      <c r="D164" s="5" t="s">
        <v>192</v>
      </c>
      <c r="E164" s="5" t="s">
        <v>12</v>
      </c>
    </row>
    <row r="165" ht="15.6" spans="1:5">
      <c r="A165" s="5">
        <f>163</f>
        <v>163</v>
      </c>
      <c r="B165" s="5" t="s">
        <v>197</v>
      </c>
      <c r="C165" s="5" t="s">
        <v>7</v>
      </c>
      <c r="D165" s="5" t="s">
        <v>192</v>
      </c>
      <c r="E165" s="5" t="s">
        <v>15</v>
      </c>
    </row>
    <row r="166" ht="15.6" spans="1:5">
      <c r="A166" s="5">
        <f>164</f>
        <v>164</v>
      </c>
      <c r="B166" s="5" t="s">
        <v>198</v>
      </c>
      <c r="C166" s="5" t="s">
        <v>7</v>
      </c>
      <c r="D166" s="5" t="s">
        <v>192</v>
      </c>
      <c r="E166" s="5" t="s">
        <v>15</v>
      </c>
    </row>
    <row r="167" ht="15.6" spans="1:5">
      <c r="A167" s="5">
        <f>165</f>
        <v>165</v>
      </c>
      <c r="B167" s="5" t="s">
        <v>199</v>
      </c>
      <c r="C167" s="5" t="s">
        <v>7</v>
      </c>
      <c r="D167" s="5" t="s">
        <v>200</v>
      </c>
      <c r="E167" s="5" t="s">
        <v>15</v>
      </c>
    </row>
    <row r="168" ht="15.6" spans="1:5">
      <c r="A168" s="5">
        <f>166</f>
        <v>166</v>
      </c>
      <c r="B168" s="5" t="s">
        <v>201</v>
      </c>
      <c r="C168" s="5" t="s">
        <v>7</v>
      </c>
      <c r="D168" s="5" t="s">
        <v>200</v>
      </c>
      <c r="E168" s="5" t="s">
        <v>12</v>
      </c>
    </row>
    <row r="169" ht="15.6" spans="1:5">
      <c r="A169" s="5">
        <f>167</f>
        <v>167</v>
      </c>
      <c r="B169" s="5" t="s">
        <v>202</v>
      </c>
      <c r="C169" s="5" t="s">
        <v>7</v>
      </c>
      <c r="D169" s="5" t="s">
        <v>200</v>
      </c>
      <c r="E169" s="5" t="s">
        <v>15</v>
      </c>
    </row>
    <row r="170" ht="15.6" spans="1:5">
      <c r="A170" s="5">
        <f>168</f>
        <v>168</v>
      </c>
      <c r="B170" s="5" t="s">
        <v>203</v>
      </c>
      <c r="C170" s="5" t="s">
        <v>7</v>
      </c>
      <c r="D170" s="5" t="s">
        <v>200</v>
      </c>
      <c r="E170" s="5" t="s">
        <v>15</v>
      </c>
    </row>
    <row r="171" ht="15.6" spans="1:5">
      <c r="A171" s="5">
        <f>169</f>
        <v>169</v>
      </c>
      <c r="B171" s="5" t="s">
        <v>204</v>
      </c>
      <c r="C171" s="5" t="s">
        <v>7</v>
      </c>
      <c r="D171" s="5" t="s">
        <v>205</v>
      </c>
      <c r="E171" s="5" t="s">
        <v>12</v>
      </c>
    </row>
    <row r="172" ht="15.6" spans="1:5">
      <c r="A172" s="5">
        <f>170</f>
        <v>170</v>
      </c>
      <c r="B172" s="5" t="s">
        <v>206</v>
      </c>
      <c r="C172" s="5" t="s">
        <v>7</v>
      </c>
      <c r="D172" s="5" t="s">
        <v>207</v>
      </c>
      <c r="E172" s="5" t="s">
        <v>9</v>
      </c>
    </row>
    <row r="173" ht="15.6" spans="1:5">
      <c r="A173" s="5">
        <f>171</f>
        <v>171</v>
      </c>
      <c r="B173" s="5" t="s">
        <v>208</v>
      </c>
      <c r="C173" s="5" t="s">
        <v>7</v>
      </c>
      <c r="D173" s="5" t="s">
        <v>207</v>
      </c>
      <c r="E173" s="5" t="s">
        <v>15</v>
      </c>
    </row>
    <row r="174" ht="15.6" spans="1:5">
      <c r="A174" s="5">
        <f>172</f>
        <v>172</v>
      </c>
      <c r="B174" s="5" t="s">
        <v>209</v>
      </c>
      <c r="C174" s="5" t="s">
        <v>7</v>
      </c>
      <c r="D174" s="5" t="s">
        <v>207</v>
      </c>
      <c r="E174" s="5" t="s">
        <v>15</v>
      </c>
    </row>
    <row r="175" ht="15.6" spans="1:5">
      <c r="A175" s="5">
        <f>173</f>
        <v>173</v>
      </c>
      <c r="B175" s="5" t="s">
        <v>210</v>
      </c>
      <c r="C175" s="5" t="s">
        <v>7</v>
      </c>
      <c r="D175" s="5" t="s">
        <v>207</v>
      </c>
      <c r="E175" s="5" t="s">
        <v>15</v>
      </c>
    </row>
    <row r="176" ht="15.6" spans="1:5">
      <c r="A176" s="5">
        <f>174</f>
        <v>174</v>
      </c>
      <c r="B176" s="5" t="s">
        <v>211</v>
      </c>
      <c r="C176" s="5" t="s">
        <v>7</v>
      </c>
      <c r="D176" s="5" t="s">
        <v>212</v>
      </c>
      <c r="E176" s="5" t="s">
        <v>12</v>
      </c>
    </row>
    <row r="177" ht="15.6" spans="1:5">
      <c r="A177" s="5">
        <f>175</f>
        <v>175</v>
      </c>
      <c r="B177" s="5" t="s">
        <v>213</v>
      </c>
      <c r="C177" s="5" t="s">
        <v>7</v>
      </c>
      <c r="D177" s="5" t="s">
        <v>212</v>
      </c>
      <c r="E177" s="5" t="s">
        <v>9</v>
      </c>
    </row>
    <row r="178" ht="15.6" spans="1:5">
      <c r="A178" s="5">
        <f>176</f>
        <v>176</v>
      </c>
      <c r="B178" s="5" t="s">
        <v>214</v>
      </c>
      <c r="C178" s="5" t="s">
        <v>7</v>
      </c>
      <c r="D178" s="5" t="s">
        <v>212</v>
      </c>
      <c r="E178" s="5" t="s">
        <v>9</v>
      </c>
    </row>
    <row r="179" ht="15.6" spans="1:5">
      <c r="A179" s="5">
        <f>177</f>
        <v>177</v>
      </c>
      <c r="B179" s="5" t="s">
        <v>215</v>
      </c>
      <c r="C179" s="5" t="s">
        <v>7</v>
      </c>
      <c r="D179" s="5" t="s">
        <v>212</v>
      </c>
      <c r="E179" s="5" t="s">
        <v>9</v>
      </c>
    </row>
    <row r="180" ht="15.6" spans="1:5">
      <c r="A180" s="5">
        <f>178</f>
        <v>178</v>
      </c>
      <c r="B180" s="5" t="s">
        <v>216</v>
      </c>
      <c r="C180" s="5" t="s">
        <v>7</v>
      </c>
      <c r="D180" s="5" t="s">
        <v>212</v>
      </c>
      <c r="E180" s="5" t="s">
        <v>12</v>
      </c>
    </row>
    <row r="181" ht="15.6" spans="1:5">
      <c r="A181" s="5">
        <f>179</f>
        <v>179</v>
      </c>
      <c r="B181" s="5" t="s">
        <v>217</v>
      </c>
      <c r="C181" s="5" t="s">
        <v>7</v>
      </c>
      <c r="D181" s="5" t="s">
        <v>218</v>
      </c>
      <c r="E181" s="5" t="s">
        <v>9</v>
      </c>
    </row>
    <row r="182" ht="15.6" spans="1:5">
      <c r="A182" s="5">
        <f>180</f>
        <v>180</v>
      </c>
      <c r="B182" s="5" t="s">
        <v>219</v>
      </c>
      <c r="C182" s="5" t="s">
        <v>7</v>
      </c>
      <c r="D182" s="5" t="s">
        <v>220</v>
      </c>
      <c r="E182" s="5" t="s">
        <v>12</v>
      </c>
    </row>
    <row r="183" ht="15.6" spans="1:5">
      <c r="A183" s="5">
        <f>181</f>
        <v>181</v>
      </c>
      <c r="B183" s="5" t="s">
        <v>221</v>
      </c>
      <c r="C183" s="5" t="s">
        <v>7</v>
      </c>
      <c r="D183" s="5" t="s">
        <v>220</v>
      </c>
      <c r="E183" s="5" t="s">
        <v>15</v>
      </c>
    </row>
    <row r="184" ht="15.6" spans="1:5">
      <c r="A184" s="5">
        <f>182</f>
        <v>182</v>
      </c>
      <c r="B184" s="5" t="s">
        <v>222</v>
      </c>
      <c r="C184" s="5" t="s">
        <v>7</v>
      </c>
      <c r="D184" s="5" t="s">
        <v>220</v>
      </c>
      <c r="E184" s="5" t="s">
        <v>9</v>
      </c>
    </row>
    <row r="185" ht="15.6" spans="1:5">
      <c r="A185" s="5">
        <f>183</f>
        <v>183</v>
      </c>
      <c r="B185" s="5" t="s">
        <v>223</v>
      </c>
      <c r="C185" s="5" t="s">
        <v>7</v>
      </c>
      <c r="D185" s="5" t="s">
        <v>220</v>
      </c>
      <c r="E185" s="5" t="s">
        <v>9</v>
      </c>
    </row>
    <row r="186" ht="15.6" spans="1:5">
      <c r="A186" s="5">
        <f>184</f>
        <v>184</v>
      </c>
      <c r="B186" s="5" t="s">
        <v>224</v>
      </c>
      <c r="C186" s="5" t="s">
        <v>7</v>
      </c>
      <c r="D186" s="5" t="s">
        <v>225</v>
      </c>
      <c r="E186" s="5" t="s">
        <v>12</v>
      </c>
    </row>
    <row r="187" ht="15.6" spans="1:5">
      <c r="A187" s="5">
        <f>185</f>
        <v>185</v>
      </c>
      <c r="B187" s="5" t="s">
        <v>226</v>
      </c>
      <c r="C187" s="5" t="s">
        <v>7</v>
      </c>
      <c r="D187" s="5" t="s">
        <v>225</v>
      </c>
      <c r="E187" s="5" t="s">
        <v>15</v>
      </c>
    </row>
    <row r="188" ht="15.6" spans="1:5">
      <c r="A188" s="5">
        <f>186</f>
        <v>186</v>
      </c>
      <c r="B188" s="5" t="s">
        <v>227</v>
      </c>
      <c r="C188" s="5" t="s">
        <v>7</v>
      </c>
      <c r="D188" s="5" t="s">
        <v>225</v>
      </c>
      <c r="E188" s="5" t="s">
        <v>15</v>
      </c>
    </row>
    <row r="189" ht="15.6" spans="1:5">
      <c r="A189" s="5">
        <f>187</f>
        <v>187</v>
      </c>
      <c r="B189" s="5" t="s">
        <v>228</v>
      </c>
      <c r="C189" s="5" t="s">
        <v>7</v>
      </c>
      <c r="D189" s="5" t="s">
        <v>229</v>
      </c>
      <c r="E189" s="5" t="s">
        <v>15</v>
      </c>
    </row>
    <row r="190" ht="15.6" spans="1:5">
      <c r="A190" s="5">
        <f>188</f>
        <v>188</v>
      </c>
      <c r="B190" s="5" t="s">
        <v>230</v>
      </c>
      <c r="C190" s="5" t="s">
        <v>7</v>
      </c>
      <c r="D190" s="5" t="s">
        <v>229</v>
      </c>
      <c r="E190" s="5" t="s">
        <v>9</v>
      </c>
    </row>
    <row r="191" ht="15.6" spans="1:5">
      <c r="A191" s="5">
        <f>189</f>
        <v>189</v>
      </c>
      <c r="B191" s="5" t="s">
        <v>231</v>
      </c>
      <c r="C191" s="5" t="s">
        <v>7</v>
      </c>
      <c r="D191" s="5" t="s">
        <v>229</v>
      </c>
      <c r="E191" s="5" t="s">
        <v>15</v>
      </c>
    </row>
    <row r="192" ht="15.6" spans="1:5">
      <c r="A192" s="5">
        <f>190</f>
        <v>190</v>
      </c>
      <c r="B192" s="5" t="s">
        <v>232</v>
      </c>
      <c r="C192" s="5" t="s">
        <v>7</v>
      </c>
      <c r="D192" s="5" t="s">
        <v>229</v>
      </c>
      <c r="E192" s="5" t="s">
        <v>12</v>
      </c>
    </row>
    <row r="193" ht="15.6" spans="1:5">
      <c r="A193" s="5">
        <f>191</f>
        <v>191</v>
      </c>
      <c r="B193" s="5" t="s">
        <v>233</v>
      </c>
      <c r="C193" s="5" t="s">
        <v>7</v>
      </c>
      <c r="D193" s="5" t="s">
        <v>234</v>
      </c>
      <c r="E193" s="5" t="s">
        <v>9</v>
      </c>
    </row>
    <row r="194" ht="15.6" spans="1:5">
      <c r="A194" s="5">
        <f>192</f>
        <v>192</v>
      </c>
      <c r="B194" s="5" t="s">
        <v>235</v>
      </c>
      <c r="C194" s="5" t="s">
        <v>7</v>
      </c>
      <c r="D194" s="5" t="s">
        <v>234</v>
      </c>
      <c r="E194" s="5" t="s">
        <v>15</v>
      </c>
    </row>
    <row r="195" ht="15.6" spans="1:5">
      <c r="A195" s="5">
        <f>193</f>
        <v>193</v>
      </c>
      <c r="B195" s="5" t="s">
        <v>236</v>
      </c>
      <c r="C195" s="5" t="s">
        <v>7</v>
      </c>
      <c r="D195" s="5" t="s">
        <v>234</v>
      </c>
      <c r="E195" s="5" t="s">
        <v>15</v>
      </c>
    </row>
    <row r="196" ht="15.6" spans="1:5">
      <c r="A196" s="5">
        <f>194</f>
        <v>194</v>
      </c>
      <c r="B196" s="5" t="s">
        <v>237</v>
      </c>
      <c r="C196" s="5" t="s">
        <v>7</v>
      </c>
      <c r="D196" s="5" t="s">
        <v>234</v>
      </c>
      <c r="E196" s="5" t="s">
        <v>15</v>
      </c>
    </row>
    <row r="197" ht="15.6" spans="1:5">
      <c r="A197" s="5">
        <f>195</f>
        <v>195</v>
      </c>
      <c r="B197" s="5" t="s">
        <v>238</v>
      </c>
      <c r="C197" s="5" t="s">
        <v>7</v>
      </c>
      <c r="D197" s="5" t="s">
        <v>234</v>
      </c>
      <c r="E197" s="5" t="s">
        <v>12</v>
      </c>
    </row>
    <row r="198" ht="15.6" spans="1:5">
      <c r="A198" s="5">
        <f>196</f>
        <v>196</v>
      </c>
      <c r="B198" s="5" t="s">
        <v>239</v>
      </c>
      <c r="C198" s="5" t="s">
        <v>7</v>
      </c>
      <c r="D198" s="5" t="s">
        <v>234</v>
      </c>
      <c r="E198" s="5" t="s">
        <v>15</v>
      </c>
    </row>
    <row r="199" ht="15.6" spans="1:5">
      <c r="A199" s="5">
        <f>197</f>
        <v>197</v>
      </c>
      <c r="B199" s="5" t="s">
        <v>240</v>
      </c>
      <c r="C199" s="5" t="s">
        <v>7</v>
      </c>
      <c r="D199" s="5" t="s">
        <v>241</v>
      </c>
      <c r="E199" s="5" t="s">
        <v>9</v>
      </c>
    </row>
    <row r="200" ht="15.6" spans="1:5">
      <c r="A200" s="5">
        <f>198</f>
        <v>198</v>
      </c>
      <c r="B200" s="5" t="s">
        <v>242</v>
      </c>
      <c r="C200" s="5" t="s">
        <v>7</v>
      </c>
      <c r="D200" s="5" t="s">
        <v>241</v>
      </c>
      <c r="E200" s="5" t="s">
        <v>9</v>
      </c>
    </row>
    <row r="201" ht="15.6" spans="1:5">
      <c r="A201" s="5">
        <f>199</f>
        <v>199</v>
      </c>
      <c r="B201" s="5" t="s">
        <v>243</v>
      </c>
      <c r="C201" s="5" t="s">
        <v>7</v>
      </c>
      <c r="D201" s="5" t="s">
        <v>241</v>
      </c>
      <c r="E201" s="5" t="s">
        <v>9</v>
      </c>
    </row>
    <row r="202" ht="15.6" spans="1:5">
      <c r="A202" s="5">
        <f>200</f>
        <v>200</v>
      </c>
      <c r="B202" s="5" t="s">
        <v>244</v>
      </c>
      <c r="C202" s="5" t="s">
        <v>7</v>
      </c>
      <c r="D202" s="5" t="s">
        <v>241</v>
      </c>
      <c r="E202" s="5" t="s">
        <v>12</v>
      </c>
    </row>
    <row r="203" ht="15.6" spans="1:5">
      <c r="A203" s="5">
        <f>201</f>
        <v>201</v>
      </c>
      <c r="B203" s="5" t="s">
        <v>245</v>
      </c>
      <c r="C203" s="5" t="s">
        <v>246</v>
      </c>
      <c r="D203" s="5" t="s">
        <v>247</v>
      </c>
      <c r="E203" s="5" t="s">
        <v>12</v>
      </c>
    </row>
    <row r="204" ht="15.6" spans="1:5">
      <c r="A204" s="5">
        <f>202</f>
        <v>202</v>
      </c>
      <c r="B204" s="5" t="s">
        <v>248</v>
      </c>
      <c r="C204" s="5" t="s">
        <v>246</v>
      </c>
      <c r="D204" s="5" t="s">
        <v>247</v>
      </c>
      <c r="E204" s="5" t="s">
        <v>12</v>
      </c>
    </row>
    <row r="205" ht="15.6" spans="1:5">
      <c r="A205" s="5">
        <f>203</f>
        <v>203</v>
      </c>
      <c r="B205" s="5" t="s">
        <v>249</v>
      </c>
      <c r="C205" s="5" t="s">
        <v>246</v>
      </c>
      <c r="D205" s="5" t="s">
        <v>247</v>
      </c>
      <c r="E205" s="5" t="s">
        <v>12</v>
      </c>
    </row>
    <row r="206" ht="15.6" spans="1:5">
      <c r="A206" s="5">
        <f>204</f>
        <v>204</v>
      </c>
      <c r="B206" s="5" t="s">
        <v>250</v>
      </c>
      <c r="C206" s="5" t="s">
        <v>246</v>
      </c>
      <c r="D206" s="5" t="s">
        <v>247</v>
      </c>
      <c r="E206" s="5" t="s">
        <v>9</v>
      </c>
    </row>
    <row r="207" ht="15.6" spans="1:5">
      <c r="A207" s="5">
        <f>205</f>
        <v>205</v>
      </c>
      <c r="B207" s="5" t="s">
        <v>251</v>
      </c>
      <c r="C207" s="5" t="s">
        <v>246</v>
      </c>
      <c r="D207" s="5" t="s">
        <v>247</v>
      </c>
      <c r="E207" s="5" t="s">
        <v>15</v>
      </c>
    </row>
    <row r="208" ht="15.6" spans="1:5">
      <c r="A208" s="5">
        <f>206</f>
        <v>206</v>
      </c>
      <c r="B208" s="5" t="s">
        <v>252</v>
      </c>
      <c r="C208" s="5" t="s">
        <v>246</v>
      </c>
      <c r="D208" s="5" t="s">
        <v>247</v>
      </c>
      <c r="E208" s="5" t="s">
        <v>15</v>
      </c>
    </row>
    <row r="209" ht="15.6" spans="1:5">
      <c r="A209" s="5">
        <f>207</f>
        <v>207</v>
      </c>
      <c r="B209" s="5" t="s">
        <v>253</v>
      </c>
      <c r="C209" s="5" t="s">
        <v>246</v>
      </c>
      <c r="D209" s="5" t="s">
        <v>254</v>
      </c>
      <c r="E209" s="5" t="s">
        <v>15</v>
      </c>
    </row>
    <row r="210" ht="15.6" spans="1:5">
      <c r="A210" s="5">
        <f>208</f>
        <v>208</v>
      </c>
      <c r="B210" s="5" t="s">
        <v>255</v>
      </c>
      <c r="C210" s="5" t="s">
        <v>246</v>
      </c>
      <c r="D210" s="5" t="s">
        <v>254</v>
      </c>
      <c r="E210" s="5" t="s">
        <v>15</v>
      </c>
    </row>
    <row r="211" ht="15.6" spans="1:5">
      <c r="A211" s="5">
        <f>209</f>
        <v>209</v>
      </c>
      <c r="B211" s="5" t="s">
        <v>256</v>
      </c>
      <c r="C211" s="5" t="s">
        <v>246</v>
      </c>
      <c r="D211" s="5" t="s">
        <v>254</v>
      </c>
      <c r="E211" s="5" t="s">
        <v>15</v>
      </c>
    </row>
    <row r="212" ht="15.6" spans="1:5">
      <c r="A212" s="5">
        <f>210</f>
        <v>210</v>
      </c>
      <c r="B212" s="5" t="s">
        <v>257</v>
      </c>
      <c r="C212" s="5" t="s">
        <v>246</v>
      </c>
      <c r="D212" s="5" t="s">
        <v>254</v>
      </c>
      <c r="E212" s="5" t="s">
        <v>12</v>
      </c>
    </row>
    <row r="213" ht="15.6" spans="1:5">
      <c r="A213" s="5">
        <f>211</f>
        <v>211</v>
      </c>
      <c r="B213" s="5" t="s">
        <v>258</v>
      </c>
      <c r="C213" s="5" t="s">
        <v>246</v>
      </c>
      <c r="D213" s="5" t="s">
        <v>254</v>
      </c>
      <c r="E213" s="5" t="s">
        <v>15</v>
      </c>
    </row>
    <row r="214" ht="15.6" spans="1:5">
      <c r="A214" s="5">
        <f>212</f>
        <v>212</v>
      </c>
      <c r="B214" s="5" t="s">
        <v>259</v>
      </c>
      <c r="C214" s="5" t="s">
        <v>246</v>
      </c>
      <c r="D214" s="5" t="s">
        <v>254</v>
      </c>
      <c r="E214" s="5" t="s">
        <v>12</v>
      </c>
    </row>
    <row r="215" ht="15.6" spans="1:5">
      <c r="A215" s="5">
        <f>213</f>
        <v>213</v>
      </c>
      <c r="B215" s="5" t="s">
        <v>260</v>
      </c>
      <c r="C215" s="5" t="s">
        <v>246</v>
      </c>
      <c r="D215" s="5" t="s">
        <v>254</v>
      </c>
      <c r="E215" s="5" t="s">
        <v>12</v>
      </c>
    </row>
    <row r="216" ht="15.6" spans="1:5">
      <c r="A216" s="5">
        <f>214</f>
        <v>214</v>
      </c>
      <c r="B216" s="5" t="s">
        <v>261</v>
      </c>
      <c r="C216" s="5" t="s">
        <v>246</v>
      </c>
      <c r="D216" s="5" t="s">
        <v>262</v>
      </c>
      <c r="E216" s="5" t="s">
        <v>9</v>
      </c>
    </row>
    <row r="217" ht="15.6" spans="1:5">
      <c r="A217" s="5">
        <f>215</f>
        <v>215</v>
      </c>
      <c r="B217" s="5" t="s">
        <v>263</v>
      </c>
      <c r="C217" s="5" t="s">
        <v>246</v>
      </c>
      <c r="D217" s="5" t="s">
        <v>262</v>
      </c>
      <c r="E217" s="5" t="s">
        <v>15</v>
      </c>
    </row>
    <row r="218" ht="15.6" spans="1:5">
      <c r="A218" s="5">
        <f>216</f>
        <v>216</v>
      </c>
      <c r="B218" s="5" t="s">
        <v>264</v>
      </c>
      <c r="C218" s="5" t="s">
        <v>246</v>
      </c>
      <c r="D218" s="5" t="s">
        <v>262</v>
      </c>
      <c r="E218" s="5" t="s">
        <v>15</v>
      </c>
    </row>
    <row r="219" ht="15.6" spans="1:5">
      <c r="A219" s="5">
        <f>217</f>
        <v>217</v>
      </c>
      <c r="B219" s="5" t="s">
        <v>265</v>
      </c>
      <c r="C219" s="5" t="s">
        <v>246</v>
      </c>
      <c r="D219" s="5" t="s">
        <v>262</v>
      </c>
      <c r="E219" s="5" t="s">
        <v>9</v>
      </c>
    </row>
    <row r="220" ht="15.6" spans="1:5">
      <c r="A220" s="5">
        <f>218</f>
        <v>218</v>
      </c>
      <c r="B220" s="5" t="s">
        <v>266</v>
      </c>
      <c r="C220" s="5" t="s">
        <v>246</v>
      </c>
      <c r="D220" s="5" t="s">
        <v>262</v>
      </c>
      <c r="E220" s="5" t="s">
        <v>15</v>
      </c>
    </row>
    <row r="221" ht="15.6" spans="1:5">
      <c r="A221" s="5">
        <f>219</f>
        <v>219</v>
      </c>
      <c r="B221" s="5" t="s">
        <v>267</v>
      </c>
      <c r="C221" s="5" t="s">
        <v>246</v>
      </c>
      <c r="D221" s="5" t="s">
        <v>262</v>
      </c>
      <c r="E221" s="5" t="s">
        <v>15</v>
      </c>
    </row>
    <row r="222" ht="15.6" spans="1:5">
      <c r="A222" s="5">
        <f>220</f>
        <v>220</v>
      </c>
      <c r="B222" s="5" t="s">
        <v>268</v>
      </c>
      <c r="C222" s="5" t="s">
        <v>246</v>
      </c>
      <c r="D222" s="5" t="s">
        <v>262</v>
      </c>
      <c r="E222" s="5" t="s">
        <v>15</v>
      </c>
    </row>
    <row r="223" ht="15.6" spans="1:5">
      <c r="A223" s="5">
        <f>221</f>
        <v>221</v>
      </c>
      <c r="B223" s="5" t="s">
        <v>269</v>
      </c>
      <c r="C223" s="5" t="s">
        <v>246</v>
      </c>
      <c r="D223" s="5" t="s">
        <v>270</v>
      </c>
      <c r="E223" s="5" t="s">
        <v>15</v>
      </c>
    </row>
    <row r="224" ht="15.6" spans="1:5">
      <c r="A224" s="5">
        <f>222</f>
        <v>222</v>
      </c>
      <c r="B224" s="5" t="s">
        <v>271</v>
      </c>
      <c r="C224" s="5" t="s">
        <v>246</v>
      </c>
      <c r="D224" s="5" t="s">
        <v>270</v>
      </c>
      <c r="E224" s="5" t="s">
        <v>12</v>
      </c>
    </row>
    <row r="225" ht="15.6" spans="1:5">
      <c r="A225" s="5">
        <f>223</f>
        <v>223</v>
      </c>
      <c r="B225" s="5" t="s">
        <v>272</v>
      </c>
      <c r="C225" s="5" t="s">
        <v>246</v>
      </c>
      <c r="D225" s="5" t="s">
        <v>270</v>
      </c>
      <c r="E225" s="5" t="s">
        <v>12</v>
      </c>
    </row>
    <row r="226" ht="15.6" spans="1:5">
      <c r="A226" s="5">
        <f>224</f>
        <v>224</v>
      </c>
      <c r="B226" s="5" t="s">
        <v>273</v>
      </c>
      <c r="C226" s="5" t="s">
        <v>246</v>
      </c>
      <c r="D226" s="5" t="s">
        <v>270</v>
      </c>
      <c r="E226" s="5" t="s">
        <v>12</v>
      </c>
    </row>
    <row r="227" ht="15.6" spans="1:5">
      <c r="A227" s="5">
        <f>225</f>
        <v>225</v>
      </c>
      <c r="B227" s="5" t="s">
        <v>274</v>
      </c>
      <c r="C227" s="5" t="s">
        <v>246</v>
      </c>
      <c r="D227" s="5" t="s">
        <v>275</v>
      </c>
      <c r="E227" s="5" t="s">
        <v>9</v>
      </c>
    </row>
    <row r="228" ht="15.6" spans="1:5">
      <c r="A228" s="5">
        <f>226</f>
        <v>226</v>
      </c>
      <c r="B228" s="5" t="s">
        <v>276</v>
      </c>
      <c r="C228" s="5" t="s">
        <v>246</v>
      </c>
      <c r="D228" s="5" t="s">
        <v>275</v>
      </c>
      <c r="E228" s="5" t="s">
        <v>15</v>
      </c>
    </row>
    <row r="229" ht="15.6" spans="1:5">
      <c r="A229" s="5">
        <f>227</f>
        <v>227</v>
      </c>
      <c r="B229" s="5" t="s">
        <v>277</v>
      </c>
      <c r="C229" s="5" t="s">
        <v>246</v>
      </c>
      <c r="D229" s="5" t="s">
        <v>278</v>
      </c>
      <c r="E229" s="5" t="s">
        <v>15</v>
      </c>
    </row>
    <row r="230" ht="15.6" spans="1:5">
      <c r="A230" s="5">
        <f>228</f>
        <v>228</v>
      </c>
      <c r="B230" s="5" t="s">
        <v>279</v>
      </c>
      <c r="C230" s="5" t="s">
        <v>246</v>
      </c>
      <c r="D230" s="5" t="s">
        <v>278</v>
      </c>
      <c r="E230" s="5" t="s">
        <v>9</v>
      </c>
    </row>
    <row r="231" ht="15.6" spans="1:5">
      <c r="A231" s="5">
        <f>229</f>
        <v>229</v>
      </c>
      <c r="B231" s="5" t="s">
        <v>280</v>
      </c>
      <c r="C231" s="5" t="s">
        <v>246</v>
      </c>
      <c r="D231" s="5" t="s">
        <v>278</v>
      </c>
      <c r="E231" s="5" t="s">
        <v>15</v>
      </c>
    </row>
    <row r="232" ht="15.6" spans="1:5">
      <c r="A232" s="5">
        <f>230</f>
        <v>230</v>
      </c>
      <c r="B232" s="5" t="s">
        <v>281</v>
      </c>
      <c r="C232" s="5" t="s">
        <v>246</v>
      </c>
      <c r="D232" s="5" t="s">
        <v>278</v>
      </c>
      <c r="E232" s="5" t="s">
        <v>12</v>
      </c>
    </row>
    <row r="233" ht="15.6" spans="1:5">
      <c r="A233" s="5">
        <f>231</f>
        <v>231</v>
      </c>
      <c r="B233" s="5" t="s">
        <v>282</v>
      </c>
      <c r="C233" s="5" t="s">
        <v>246</v>
      </c>
      <c r="D233" s="5" t="s">
        <v>278</v>
      </c>
      <c r="E233" s="5" t="s">
        <v>9</v>
      </c>
    </row>
    <row r="234" ht="15.6" spans="1:5">
      <c r="A234" s="5">
        <f>232</f>
        <v>232</v>
      </c>
      <c r="B234" s="5" t="s">
        <v>283</v>
      </c>
      <c r="C234" s="5" t="s">
        <v>246</v>
      </c>
      <c r="D234" s="5" t="s">
        <v>278</v>
      </c>
      <c r="E234" s="5" t="s">
        <v>9</v>
      </c>
    </row>
    <row r="235" ht="15.6" spans="1:5">
      <c r="A235" s="5">
        <f>233</f>
        <v>233</v>
      </c>
      <c r="B235" s="5" t="s">
        <v>284</v>
      </c>
      <c r="C235" s="5" t="s">
        <v>246</v>
      </c>
      <c r="D235" s="5" t="s">
        <v>285</v>
      </c>
      <c r="E235" s="5" t="s">
        <v>15</v>
      </c>
    </row>
    <row r="236" ht="15.6" spans="1:5">
      <c r="A236" s="5">
        <f>234</f>
        <v>234</v>
      </c>
      <c r="B236" s="5" t="s">
        <v>286</v>
      </c>
      <c r="C236" s="5" t="s">
        <v>246</v>
      </c>
      <c r="D236" s="5" t="s">
        <v>285</v>
      </c>
      <c r="E236" s="5" t="s">
        <v>15</v>
      </c>
    </row>
    <row r="237" ht="15.6" spans="1:5">
      <c r="A237" s="5">
        <f>235</f>
        <v>235</v>
      </c>
      <c r="B237" s="5" t="s">
        <v>287</v>
      </c>
      <c r="C237" s="5" t="s">
        <v>246</v>
      </c>
      <c r="D237" s="5" t="s">
        <v>285</v>
      </c>
      <c r="E237" s="5" t="s">
        <v>9</v>
      </c>
    </row>
    <row r="238" ht="15.6" spans="1:5">
      <c r="A238" s="5">
        <f>236</f>
        <v>236</v>
      </c>
      <c r="B238" s="5" t="s">
        <v>288</v>
      </c>
      <c r="C238" s="5" t="s">
        <v>246</v>
      </c>
      <c r="D238" s="5" t="s">
        <v>285</v>
      </c>
      <c r="E238" s="5" t="s">
        <v>15</v>
      </c>
    </row>
    <row r="239" ht="15.6" spans="1:5">
      <c r="A239" s="5">
        <f>237</f>
        <v>237</v>
      </c>
      <c r="B239" s="5" t="s">
        <v>289</v>
      </c>
      <c r="C239" s="5" t="s">
        <v>246</v>
      </c>
      <c r="D239" s="5" t="s">
        <v>285</v>
      </c>
      <c r="E239" s="5" t="s">
        <v>12</v>
      </c>
    </row>
    <row r="240" ht="15.6" spans="1:5">
      <c r="A240" s="5">
        <f>238</f>
        <v>238</v>
      </c>
      <c r="B240" s="5" t="s">
        <v>290</v>
      </c>
      <c r="C240" s="5" t="s">
        <v>246</v>
      </c>
      <c r="D240" s="5" t="s">
        <v>285</v>
      </c>
      <c r="E240" s="5" t="s">
        <v>15</v>
      </c>
    </row>
    <row r="241" ht="15.6" spans="1:5">
      <c r="A241" s="5">
        <f>239</f>
        <v>239</v>
      </c>
      <c r="B241" s="5" t="s">
        <v>291</v>
      </c>
      <c r="C241" s="5" t="s">
        <v>246</v>
      </c>
      <c r="D241" s="5" t="s">
        <v>292</v>
      </c>
      <c r="E241" s="5" t="s">
        <v>15</v>
      </c>
    </row>
    <row r="242" ht="15.6" spans="1:5">
      <c r="A242" s="5">
        <f>240</f>
        <v>240</v>
      </c>
      <c r="B242" s="5" t="s">
        <v>293</v>
      </c>
      <c r="C242" s="5" t="s">
        <v>246</v>
      </c>
      <c r="D242" s="5" t="s">
        <v>292</v>
      </c>
      <c r="E242" s="5" t="s">
        <v>15</v>
      </c>
    </row>
    <row r="243" ht="15.6" spans="1:5">
      <c r="A243" s="5">
        <f>241</f>
        <v>241</v>
      </c>
      <c r="B243" s="5" t="s">
        <v>294</v>
      </c>
      <c r="C243" s="5" t="s">
        <v>246</v>
      </c>
      <c r="D243" s="5" t="s">
        <v>292</v>
      </c>
      <c r="E243" s="5" t="s">
        <v>12</v>
      </c>
    </row>
    <row r="244" ht="15.6" spans="1:5">
      <c r="A244" s="5">
        <f>242</f>
        <v>242</v>
      </c>
      <c r="B244" s="5" t="s">
        <v>295</v>
      </c>
      <c r="C244" s="5" t="s">
        <v>246</v>
      </c>
      <c r="D244" s="5" t="s">
        <v>292</v>
      </c>
      <c r="E244" s="5" t="s">
        <v>12</v>
      </c>
    </row>
    <row r="245" ht="15.6" spans="1:5">
      <c r="A245" s="5">
        <f>243</f>
        <v>243</v>
      </c>
      <c r="B245" s="5" t="s">
        <v>296</v>
      </c>
      <c r="C245" s="5" t="s">
        <v>246</v>
      </c>
      <c r="D245" s="5" t="s">
        <v>292</v>
      </c>
      <c r="E245" s="5" t="s">
        <v>9</v>
      </c>
    </row>
    <row r="246" ht="15.6" spans="1:5">
      <c r="A246" s="5">
        <f>244</f>
        <v>244</v>
      </c>
      <c r="B246" s="5" t="s">
        <v>297</v>
      </c>
      <c r="C246" s="5" t="s">
        <v>246</v>
      </c>
      <c r="D246" s="5" t="s">
        <v>292</v>
      </c>
      <c r="E246" s="5" t="s">
        <v>12</v>
      </c>
    </row>
    <row r="247" ht="15.6" spans="1:5">
      <c r="A247" s="5">
        <f>245</f>
        <v>245</v>
      </c>
      <c r="B247" s="5" t="s">
        <v>298</v>
      </c>
      <c r="C247" s="5" t="s">
        <v>246</v>
      </c>
      <c r="D247" s="5" t="s">
        <v>292</v>
      </c>
      <c r="E247" s="5" t="s">
        <v>15</v>
      </c>
    </row>
    <row r="248" ht="15.6" spans="1:5">
      <c r="A248" s="5">
        <f>246</f>
        <v>246</v>
      </c>
      <c r="B248" s="5" t="s">
        <v>299</v>
      </c>
      <c r="C248" s="5" t="s">
        <v>246</v>
      </c>
      <c r="D248" s="5" t="s">
        <v>300</v>
      </c>
      <c r="E248" s="5" t="s">
        <v>12</v>
      </c>
    </row>
    <row r="249" ht="15.6" spans="1:5">
      <c r="A249" s="5">
        <f>247</f>
        <v>247</v>
      </c>
      <c r="B249" s="5" t="s">
        <v>301</v>
      </c>
      <c r="C249" s="5" t="s">
        <v>246</v>
      </c>
      <c r="D249" s="5" t="s">
        <v>300</v>
      </c>
      <c r="E249" s="5" t="s">
        <v>12</v>
      </c>
    </row>
    <row r="250" ht="15.6" spans="1:5">
      <c r="A250" s="5">
        <f>248</f>
        <v>248</v>
      </c>
      <c r="B250" s="5" t="s">
        <v>302</v>
      </c>
      <c r="C250" s="5" t="s">
        <v>246</v>
      </c>
      <c r="D250" s="5" t="s">
        <v>300</v>
      </c>
      <c r="E250" s="5" t="s">
        <v>15</v>
      </c>
    </row>
    <row r="251" ht="15.6" spans="1:5">
      <c r="A251" s="5">
        <f>249</f>
        <v>249</v>
      </c>
      <c r="B251" s="5" t="s">
        <v>303</v>
      </c>
      <c r="C251" s="5" t="s">
        <v>246</v>
      </c>
      <c r="D251" s="5" t="s">
        <v>300</v>
      </c>
      <c r="E251" s="5" t="s">
        <v>15</v>
      </c>
    </row>
    <row r="252" ht="15.6" spans="1:5">
      <c r="A252" s="5">
        <f>250</f>
        <v>250</v>
      </c>
      <c r="B252" s="5" t="s">
        <v>304</v>
      </c>
      <c r="C252" s="5" t="s">
        <v>246</v>
      </c>
      <c r="D252" s="5" t="s">
        <v>300</v>
      </c>
      <c r="E252" s="5" t="s">
        <v>9</v>
      </c>
    </row>
    <row r="253" ht="15.6" spans="1:5">
      <c r="A253" s="5">
        <f>251</f>
        <v>251</v>
      </c>
      <c r="B253" s="5" t="s">
        <v>305</v>
      </c>
      <c r="C253" s="5" t="s">
        <v>246</v>
      </c>
      <c r="D253" s="5" t="s">
        <v>300</v>
      </c>
      <c r="E253" s="5" t="s">
        <v>15</v>
      </c>
    </row>
    <row r="254" ht="15.6" spans="1:5">
      <c r="A254" s="5">
        <f>252</f>
        <v>252</v>
      </c>
      <c r="B254" s="5" t="s">
        <v>306</v>
      </c>
      <c r="C254" s="5" t="s">
        <v>246</v>
      </c>
      <c r="D254" s="5" t="s">
        <v>300</v>
      </c>
      <c r="E254" s="5" t="s">
        <v>12</v>
      </c>
    </row>
    <row r="255" ht="15.6" spans="1:5">
      <c r="A255" s="5">
        <f>253</f>
        <v>253</v>
      </c>
      <c r="B255" s="5" t="s">
        <v>307</v>
      </c>
      <c r="C255" s="5" t="s">
        <v>246</v>
      </c>
      <c r="D255" s="5" t="s">
        <v>300</v>
      </c>
      <c r="E255" s="5" t="s">
        <v>15</v>
      </c>
    </row>
    <row r="256" ht="15.6" spans="1:5">
      <c r="A256" s="5">
        <f>254</f>
        <v>254</v>
      </c>
      <c r="B256" s="5" t="s">
        <v>308</v>
      </c>
      <c r="C256" s="5" t="s">
        <v>246</v>
      </c>
      <c r="D256" s="5" t="s">
        <v>309</v>
      </c>
      <c r="E256" s="5" t="s">
        <v>15</v>
      </c>
    </row>
    <row r="257" ht="15.6" spans="1:5">
      <c r="A257" s="5">
        <f>255</f>
        <v>255</v>
      </c>
      <c r="B257" s="5" t="s">
        <v>310</v>
      </c>
      <c r="C257" s="5" t="s">
        <v>246</v>
      </c>
      <c r="D257" s="5" t="s">
        <v>309</v>
      </c>
      <c r="E257" s="5" t="s">
        <v>15</v>
      </c>
    </row>
    <row r="258" ht="15.6" spans="1:5">
      <c r="A258" s="5">
        <f>256</f>
        <v>256</v>
      </c>
      <c r="B258" s="5" t="s">
        <v>311</v>
      </c>
      <c r="C258" s="5" t="s">
        <v>246</v>
      </c>
      <c r="D258" s="5" t="s">
        <v>309</v>
      </c>
      <c r="E258" s="5" t="s">
        <v>15</v>
      </c>
    </row>
    <row r="259" ht="15.6" spans="1:5">
      <c r="A259" s="5">
        <f>257</f>
        <v>257</v>
      </c>
      <c r="B259" s="5" t="s">
        <v>312</v>
      </c>
      <c r="C259" s="5" t="s">
        <v>246</v>
      </c>
      <c r="D259" s="5" t="s">
        <v>309</v>
      </c>
      <c r="E259" s="5" t="s">
        <v>15</v>
      </c>
    </row>
    <row r="260" ht="15.6" spans="1:5">
      <c r="A260" s="5">
        <f>258</f>
        <v>258</v>
      </c>
      <c r="B260" s="5" t="s">
        <v>313</v>
      </c>
      <c r="C260" s="5" t="s">
        <v>246</v>
      </c>
      <c r="D260" s="5" t="s">
        <v>309</v>
      </c>
      <c r="E260" s="5" t="s">
        <v>15</v>
      </c>
    </row>
    <row r="261" ht="15.6" spans="1:5">
      <c r="A261" s="5">
        <f>259</f>
        <v>259</v>
      </c>
      <c r="B261" s="5" t="s">
        <v>314</v>
      </c>
      <c r="C261" s="5" t="s">
        <v>246</v>
      </c>
      <c r="D261" s="5" t="s">
        <v>309</v>
      </c>
      <c r="E261" s="5" t="s">
        <v>15</v>
      </c>
    </row>
    <row r="262" ht="15.6" spans="1:5">
      <c r="A262" s="5">
        <f>260</f>
        <v>260</v>
      </c>
      <c r="B262" s="5" t="s">
        <v>315</v>
      </c>
      <c r="C262" s="5" t="s">
        <v>246</v>
      </c>
      <c r="D262" s="5" t="s">
        <v>316</v>
      </c>
      <c r="E262" s="5" t="s">
        <v>15</v>
      </c>
    </row>
    <row r="263" ht="15.6" spans="1:5">
      <c r="A263" s="5">
        <f>261</f>
        <v>261</v>
      </c>
      <c r="B263" s="5" t="s">
        <v>317</v>
      </c>
      <c r="C263" s="5" t="s">
        <v>246</v>
      </c>
      <c r="D263" s="5" t="s">
        <v>316</v>
      </c>
      <c r="E263" s="5" t="s">
        <v>15</v>
      </c>
    </row>
    <row r="264" ht="15.6" spans="1:5">
      <c r="A264" s="5">
        <f>262</f>
        <v>262</v>
      </c>
      <c r="B264" s="5" t="s">
        <v>318</v>
      </c>
      <c r="C264" s="5" t="s">
        <v>246</v>
      </c>
      <c r="D264" s="5" t="s">
        <v>316</v>
      </c>
      <c r="E264" s="5" t="s">
        <v>12</v>
      </c>
    </row>
    <row r="265" ht="15.6" spans="1:5">
      <c r="A265" s="5">
        <f>263</f>
        <v>263</v>
      </c>
      <c r="B265" s="5" t="s">
        <v>319</v>
      </c>
      <c r="C265" s="5" t="s">
        <v>246</v>
      </c>
      <c r="D265" s="5" t="s">
        <v>316</v>
      </c>
      <c r="E265" s="5" t="s">
        <v>15</v>
      </c>
    </row>
    <row r="266" ht="15.6" spans="1:5">
      <c r="A266" s="5">
        <f>264</f>
        <v>264</v>
      </c>
      <c r="B266" s="5" t="s">
        <v>320</v>
      </c>
      <c r="C266" s="5" t="s">
        <v>246</v>
      </c>
      <c r="D266" s="5" t="s">
        <v>316</v>
      </c>
      <c r="E266" s="5" t="s">
        <v>15</v>
      </c>
    </row>
    <row r="267" ht="15.6" spans="1:5">
      <c r="A267" s="5">
        <f>265</f>
        <v>265</v>
      </c>
      <c r="B267" s="5" t="s">
        <v>321</v>
      </c>
      <c r="C267" s="5" t="s">
        <v>246</v>
      </c>
      <c r="D267" s="5" t="s">
        <v>322</v>
      </c>
      <c r="E267" s="5" t="s">
        <v>15</v>
      </c>
    </row>
    <row r="268" ht="15.6" spans="1:5">
      <c r="A268" s="5">
        <f>266</f>
        <v>266</v>
      </c>
      <c r="B268" s="5" t="s">
        <v>323</v>
      </c>
      <c r="C268" s="5" t="s">
        <v>246</v>
      </c>
      <c r="D268" s="5" t="s">
        <v>322</v>
      </c>
      <c r="E268" s="5" t="s">
        <v>15</v>
      </c>
    </row>
    <row r="269" ht="15.6" spans="1:5">
      <c r="A269" s="5">
        <f>267</f>
        <v>267</v>
      </c>
      <c r="B269" s="5" t="s">
        <v>324</v>
      </c>
      <c r="C269" s="5" t="s">
        <v>246</v>
      </c>
      <c r="D269" s="5" t="s">
        <v>322</v>
      </c>
      <c r="E269" s="5" t="s">
        <v>15</v>
      </c>
    </row>
    <row r="270" ht="15.6" spans="1:5">
      <c r="A270" s="5">
        <f>268</f>
        <v>268</v>
      </c>
      <c r="B270" s="5" t="s">
        <v>325</v>
      </c>
      <c r="C270" s="5" t="s">
        <v>246</v>
      </c>
      <c r="D270" s="5" t="s">
        <v>322</v>
      </c>
      <c r="E270" s="5" t="s">
        <v>12</v>
      </c>
    </row>
    <row r="271" ht="15.6" spans="1:5">
      <c r="A271" s="5">
        <f>269</f>
        <v>269</v>
      </c>
      <c r="B271" s="5" t="s">
        <v>326</v>
      </c>
      <c r="C271" s="5" t="s">
        <v>246</v>
      </c>
      <c r="D271" s="5" t="s">
        <v>327</v>
      </c>
      <c r="E271" s="5" t="s">
        <v>12</v>
      </c>
    </row>
    <row r="272" ht="15.6" spans="1:5">
      <c r="A272" s="5">
        <f>270</f>
        <v>270</v>
      </c>
      <c r="B272" s="5" t="s">
        <v>328</v>
      </c>
      <c r="C272" s="5" t="s">
        <v>246</v>
      </c>
      <c r="D272" s="5" t="s">
        <v>327</v>
      </c>
      <c r="E272" s="5" t="s">
        <v>12</v>
      </c>
    </row>
    <row r="273" ht="15.6" spans="1:5">
      <c r="A273" s="5">
        <f>271</f>
        <v>271</v>
      </c>
      <c r="B273" s="5" t="s">
        <v>329</v>
      </c>
      <c r="C273" s="5" t="s">
        <v>246</v>
      </c>
      <c r="D273" s="5" t="s">
        <v>327</v>
      </c>
      <c r="E273" s="5" t="s">
        <v>12</v>
      </c>
    </row>
    <row r="274" ht="15.6" spans="1:5">
      <c r="A274" s="5">
        <f>272</f>
        <v>272</v>
      </c>
      <c r="B274" s="5" t="s">
        <v>330</v>
      </c>
      <c r="C274" s="5" t="s">
        <v>246</v>
      </c>
      <c r="D274" s="5" t="s">
        <v>327</v>
      </c>
      <c r="E274" s="5" t="s">
        <v>9</v>
      </c>
    </row>
    <row r="275" ht="15.6" spans="1:5">
      <c r="A275" s="5">
        <f>273</f>
        <v>273</v>
      </c>
      <c r="B275" s="5" t="s">
        <v>331</v>
      </c>
      <c r="C275" s="5" t="s">
        <v>246</v>
      </c>
      <c r="D275" s="5" t="s">
        <v>327</v>
      </c>
      <c r="E275" s="5" t="s">
        <v>15</v>
      </c>
    </row>
    <row r="276" ht="15.6" spans="1:5">
      <c r="A276" s="5">
        <f>274</f>
        <v>274</v>
      </c>
      <c r="B276" s="5" t="s">
        <v>332</v>
      </c>
      <c r="C276" s="5" t="s">
        <v>246</v>
      </c>
      <c r="D276" s="5" t="s">
        <v>327</v>
      </c>
      <c r="E276" s="5" t="s">
        <v>15</v>
      </c>
    </row>
    <row r="277" ht="15.6" spans="1:5">
      <c r="A277" s="5">
        <f>275</f>
        <v>275</v>
      </c>
      <c r="B277" s="5" t="s">
        <v>333</v>
      </c>
      <c r="C277" s="5" t="s">
        <v>246</v>
      </c>
      <c r="D277" s="5" t="s">
        <v>327</v>
      </c>
      <c r="E277" s="5" t="s">
        <v>9</v>
      </c>
    </row>
    <row r="278" ht="15.6" spans="1:5">
      <c r="A278" s="5">
        <f>276</f>
        <v>276</v>
      </c>
      <c r="B278" s="5" t="s">
        <v>334</v>
      </c>
      <c r="C278" s="5" t="s">
        <v>246</v>
      </c>
      <c r="D278" s="5" t="s">
        <v>327</v>
      </c>
      <c r="E278" s="5" t="s">
        <v>12</v>
      </c>
    </row>
    <row r="279" ht="15.6" spans="1:5">
      <c r="A279" s="5">
        <f>277</f>
        <v>277</v>
      </c>
      <c r="B279" s="5" t="s">
        <v>335</v>
      </c>
      <c r="C279" s="5" t="s">
        <v>246</v>
      </c>
      <c r="D279" s="5" t="s">
        <v>327</v>
      </c>
      <c r="E279" s="5" t="s">
        <v>15</v>
      </c>
    </row>
    <row r="280" ht="15.6" spans="1:5">
      <c r="A280" s="5">
        <f>278</f>
        <v>278</v>
      </c>
      <c r="B280" s="5" t="s">
        <v>336</v>
      </c>
      <c r="C280" s="5" t="s">
        <v>246</v>
      </c>
      <c r="D280" s="5" t="s">
        <v>327</v>
      </c>
      <c r="E280" s="5" t="s">
        <v>15</v>
      </c>
    </row>
    <row r="281" ht="15.6" spans="1:5">
      <c r="A281" s="5">
        <f>279</f>
        <v>279</v>
      </c>
      <c r="B281" s="5" t="s">
        <v>337</v>
      </c>
      <c r="C281" s="5" t="s">
        <v>246</v>
      </c>
      <c r="D281" s="5" t="s">
        <v>327</v>
      </c>
      <c r="E281" s="5" t="s">
        <v>12</v>
      </c>
    </row>
    <row r="282" ht="15.6" spans="1:5">
      <c r="A282" s="5">
        <f>280</f>
        <v>280</v>
      </c>
      <c r="B282" s="5" t="s">
        <v>338</v>
      </c>
      <c r="C282" s="5" t="s">
        <v>246</v>
      </c>
      <c r="D282" s="5" t="s">
        <v>339</v>
      </c>
      <c r="E282" s="5" t="s">
        <v>12</v>
      </c>
    </row>
    <row r="283" ht="15.6" spans="1:5">
      <c r="A283" s="5">
        <f>281</f>
        <v>281</v>
      </c>
      <c r="B283" s="5" t="s">
        <v>340</v>
      </c>
      <c r="C283" s="5" t="s">
        <v>246</v>
      </c>
      <c r="D283" s="5" t="s">
        <v>339</v>
      </c>
      <c r="E283" s="5" t="s">
        <v>12</v>
      </c>
    </row>
    <row r="284" ht="15.6" spans="1:5">
      <c r="A284" s="5">
        <f>282</f>
        <v>282</v>
      </c>
      <c r="B284" s="5" t="s">
        <v>341</v>
      </c>
      <c r="C284" s="5" t="s">
        <v>246</v>
      </c>
      <c r="D284" s="5" t="s">
        <v>339</v>
      </c>
      <c r="E284" s="5" t="s">
        <v>12</v>
      </c>
    </row>
    <row r="285" ht="15.6" spans="1:5">
      <c r="A285" s="5">
        <f>283</f>
        <v>283</v>
      </c>
      <c r="B285" s="5" t="s">
        <v>342</v>
      </c>
      <c r="C285" s="5" t="s">
        <v>246</v>
      </c>
      <c r="D285" s="5" t="s">
        <v>339</v>
      </c>
      <c r="E285" s="5" t="s">
        <v>12</v>
      </c>
    </row>
    <row r="286" ht="15.6" spans="1:5">
      <c r="A286" s="5">
        <f>284</f>
        <v>284</v>
      </c>
      <c r="B286" s="5" t="s">
        <v>343</v>
      </c>
      <c r="C286" s="5" t="s">
        <v>246</v>
      </c>
      <c r="D286" s="5" t="s">
        <v>339</v>
      </c>
      <c r="E286" s="5" t="s">
        <v>15</v>
      </c>
    </row>
    <row r="287" ht="15.6" spans="1:5">
      <c r="A287" s="5">
        <f>285</f>
        <v>285</v>
      </c>
      <c r="B287" s="5" t="s">
        <v>344</v>
      </c>
      <c r="C287" s="5" t="s">
        <v>246</v>
      </c>
      <c r="D287" s="5" t="s">
        <v>339</v>
      </c>
      <c r="E287" s="5" t="s">
        <v>12</v>
      </c>
    </row>
    <row r="288" ht="15.6" spans="1:5">
      <c r="A288" s="5">
        <f>286</f>
        <v>286</v>
      </c>
      <c r="B288" s="5" t="s">
        <v>345</v>
      </c>
      <c r="C288" s="5" t="s">
        <v>246</v>
      </c>
      <c r="D288" s="5" t="s">
        <v>339</v>
      </c>
      <c r="E288" s="5" t="s">
        <v>15</v>
      </c>
    </row>
    <row r="289" ht="15.6" spans="1:5">
      <c r="A289" s="5">
        <f>287</f>
        <v>287</v>
      </c>
      <c r="B289" s="5" t="s">
        <v>346</v>
      </c>
      <c r="C289" s="5" t="s">
        <v>246</v>
      </c>
      <c r="D289" s="5" t="s">
        <v>339</v>
      </c>
      <c r="E289" s="5" t="s">
        <v>9</v>
      </c>
    </row>
    <row r="290" ht="15.6" spans="1:5">
      <c r="A290" s="5">
        <f>288</f>
        <v>288</v>
      </c>
      <c r="B290" s="5" t="s">
        <v>347</v>
      </c>
      <c r="C290" s="5" t="s">
        <v>348</v>
      </c>
      <c r="D290" s="5" t="s">
        <v>349</v>
      </c>
      <c r="E290" s="5" t="s">
        <v>9</v>
      </c>
    </row>
    <row r="291" ht="15.6" spans="1:5">
      <c r="A291" s="5">
        <f>289</f>
        <v>289</v>
      </c>
      <c r="B291" s="5" t="s">
        <v>350</v>
      </c>
      <c r="C291" s="5" t="s">
        <v>348</v>
      </c>
      <c r="D291" s="5" t="s">
        <v>349</v>
      </c>
      <c r="E291" s="5" t="s">
        <v>15</v>
      </c>
    </row>
    <row r="292" ht="15.6" spans="1:5">
      <c r="A292" s="5">
        <f>290</f>
        <v>290</v>
      </c>
      <c r="B292" s="5" t="s">
        <v>351</v>
      </c>
      <c r="C292" s="5" t="s">
        <v>348</v>
      </c>
      <c r="D292" s="5" t="s">
        <v>349</v>
      </c>
      <c r="E292" s="5" t="s">
        <v>9</v>
      </c>
    </row>
    <row r="293" ht="15.6" spans="1:5">
      <c r="A293" s="5">
        <f>291</f>
        <v>291</v>
      </c>
      <c r="B293" s="5" t="s">
        <v>352</v>
      </c>
      <c r="C293" s="5" t="s">
        <v>348</v>
      </c>
      <c r="D293" s="5" t="s">
        <v>349</v>
      </c>
      <c r="E293" s="5" t="s">
        <v>12</v>
      </c>
    </row>
    <row r="294" ht="15.6" spans="1:5">
      <c r="A294" s="5">
        <f>292</f>
        <v>292</v>
      </c>
      <c r="B294" s="5" t="s">
        <v>353</v>
      </c>
      <c r="C294" s="5" t="s">
        <v>348</v>
      </c>
      <c r="D294" s="5" t="s">
        <v>349</v>
      </c>
      <c r="E294" s="5" t="s">
        <v>12</v>
      </c>
    </row>
    <row r="295" ht="15.6" spans="1:5">
      <c r="A295" s="5">
        <f>293</f>
        <v>293</v>
      </c>
      <c r="B295" s="5" t="s">
        <v>354</v>
      </c>
      <c r="C295" s="5" t="s">
        <v>348</v>
      </c>
      <c r="D295" s="5" t="s">
        <v>349</v>
      </c>
      <c r="E295" s="5" t="s">
        <v>9</v>
      </c>
    </row>
    <row r="296" ht="15.6" spans="1:5">
      <c r="A296" s="5">
        <f>294</f>
        <v>294</v>
      </c>
      <c r="B296" s="5" t="s">
        <v>355</v>
      </c>
      <c r="C296" s="5" t="s">
        <v>348</v>
      </c>
      <c r="D296" s="5" t="s">
        <v>349</v>
      </c>
      <c r="E296" s="5" t="s">
        <v>15</v>
      </c>
    </row>
    <row r="297" ht="15.6" spans="1:5">
      <c r="A297" s="5">
        <f>295</f>
        <v>295</v>
      </c>
      <c r="B297" s="5" t="s">
        <v>356</v>
      </c>
      <c r="C297" s="5" t="s">
        <v>348</v>
      </c>
      <c r="D297" s="5" t="s">
        <v>349</v>
      </c>
      <c r="E297" s="5" t="s">
        <v>15</v>
      </c>
    </row>
    <row r="298" ht="15.6" spans="1:5">
      <c r="A298" s="5">
        <f>296</f>
        <v>296</v>
      </c>
      <c r="B298" s="5" t="s">
        <v>357</v>
      </c>
      <c r="C298" s="5" t="s">
        <v>348</v>
      </c>
      <c r="D298" s="5" t="s">
        <v>349</v>
      </c>
      <c r="E298" s="5" t="s">
        <v>12</v>
      </c>
    </row>
    <row r="299" ht="15.6" spans="1:5">
      <c r="A299" s="5">
        <f>297</f>
        <v>297</v>
      </c>
      <c r="B299" s="5" t="s">
        <v>358</v>
      </c>
      <c r="C299" s="5" t="s">
        <v>348</v>
      </c>
      <c r="D299" s="5" t="s">
        <v>349</v>
      </c>
      <c r="E299" s="5" t="s">
        <v>15</v>
      </c>
    </row>
    <row r="300" ht="15.6" spans="1:5">
      <c r="A300" s="5">
        <f>298</f>
        <v>298</v>
      </c>
      <c r="B300" s="5" t="s">
        <v>359</v>
      </c>
      <c r="C300" s="5" t="s">
        <v>348</v>
      </c>
      <c r="D300" s="5" t="s">
        <v>360</v>
      </c>
      <c r="E300" s="5" t="s">
        <v>12</v>
      </c>
    </row>
    <row r="301" ht="15.6" spans="1:5">
      <c r="A301" s="5">
        <f>299</f>
        <v>299</v>
      </c>
      <c r="B301" s="5" t="s">
        <v>361</v>
      </c>
      <c r="C301" s="5" t="s">
        <v>348</v>
      </c>
      <c r="D301" s="5" t="s">
        <v>360</v>
      </c>
      <c r="E301" s="5" t="s">
        <v>15</v>
      </c>
    </row>
    <row r="302" ht="15.6" spans="1:5">
      <c r="A302" s="5">
        <f>300</f>
        <v>300</v>
      </c>
      <c r="B302" s="5" t="s">
        <v>362</v>
      </c>
      <c r="C302" s="5" t="s">
        <v>348</v>
      </c>
      <c r="D302" s="5" t="s">
        <v>360</v>
      </c>
      <c r="E302" s="5" t="s">
        <v>15</v>
      </c>
    </row>
    <row r="303" ht="15.6" spans="1:5">
      <c r="A303" s="5">
        <f>301</f>
        <v>301</v>
      </c>
      <c r="B303" s="5" t="s">
        <v>363</v>
      </c>
      <c r="C303" s="5" t="s">
        <v>348</v>
      </c>
      <c r="D303" s="5" t="s">
        <v>360</v>
      </c>
      <c r="E303" s="5" t="s">
        <v>15</v>
      </c>
    </row>
    <row r="304" ht="15.6" spans="1:5">
      <c r="A304" s="5">
        <f>302</f>
        <v>302</v>
      </c>
      <c r="B304" s="5" t="s">
        <v>364</v>
      </c>
      <c r="C304" s="5" t="s">
        <v>348</v>
      </c>
      <c r="D304" s="5" t="s">
        <v>360</v>
      </c>
      <c r="E304" s="5" t="s">
        <v>15</v>
      </c>
    </row>
    <row r="305" ht="15.6" spans="1:5">
      <c r="A305" s="5">
        <f>303</f>
        <v>303</v>
      </c>
      <c r="B305" s="5" t="s">
        <v>365</v>
      </c>
      <c r="C305" s="5" t="s">
        <v>348</v>
      </c>
      <c r="D305" s="5" t="s">
        <v>366</v>
      </c>
      <c r="E305" s="5" t="s">
        <v>15</v>
      </c>
    </row>
    <row r="306" ht="15.6" spans="1:5">
      <c r="A306" s="5">
        <f>304</f>
        <v>304</v>
      </c>
      <c r="B306" s="5" t="s">
        <v>367</v>
      </c>
      <c r="C306" s="5" t="s">
        <v>348</v>
      </c>
      <c r="D306" s="5" t="s">
        <v>366</v>
      </c>
      <c r="E306" s="5" t="s">
        <v>9</v>
      </c>
    </row>
    <row r="307" ht="15.6" spans="1:5">
      <c r="A307" s="5">
        <f>305</f>
        <v>305</v>
      </c>
      <c r="B307" s="5" t="s">
        <v>368</v>
      </c>
      <c r="C307" s="5" t="s">
        <v>348</v>
      </c>
      <c r="D307" s="5" t="s">
        <v>366</v>
      </c>
      <c r="E307" s="5" t="s">
        <v>9</v>
      </c>
    </row>
    <row r="308" ht="15.6" spans="1:5">
      <c r="A308" s="5">
        <f>306</f>
        <v>306</v>
      </c>
      <c r="B308" s="5" t="s">
        <v>369</v>
      </c>
      <c r="C308" s="5" t="s">
        <v>348</v>
      </c>
      <c r="D308" s="5" t="s">
        <v>366</v>
      </c>
      <c r="E308" s="5" t="s">
        <v>12</v>
      </c>
    </row>
    <row r="309" ht="15.6" spans="1:5">
      <c r="A309" s="5">
        <f>307</f>
        <v>307</v>
      </c>
      <c r="B309" s="5" t="s">
        <v>370</v>
      </c>
      <c r="C309" s="5" t="s">
        <v>348</v>
      </c>
      <c r="D309" s="5" t="s">
        <v>366</v>
      </c>
      <c r="E309" s="5" t="s">
        <v>9</v>
      </c>
    </row>
    <row r="310" ht="15.6" spans="1:5">
      <c r="A310" s="5">
        <f>308</f>
        <v>308</v>
      </c>
      <c r="B310" s="5" t="s">
        <v>371</v>
      </c>
      <c r="C310" s="5" t="s">
        <v>348</v>
      </c>
      <c r="D310" s="5" t="s">
        <v>372</v>
      </c>
      <c r="E310" s="5" t="s">
        <v>15</v>
      </c>
    </row>
    <row r="311" ht="15.6" spans="1:5">
      <c r="A311" s="5">
        <f>309</f>
        <v>309</v>
      </c>
      <c r="B311" s="5" t="s">
        <v>373</v>
      </c>
      <c r="C311" s="5" t="s">
        <v>348</v>
      </c>
      <c r="D311" s="5" t="s">
        <v>372</v>
      </c>
      <c r="E311" s="5" t="s">
        <v>9</v>
      </c>
    </row>
    <row r="312" ht="15.6" spans="1:5">
      <c r="A312" s="5">
        <f>310</f>
        <v>310</v>
      </c>
      <c r="B312" s="5" t="s">
        <v>374</v>
      </c>
      <c r="C312" s="5" t="s">
        <v>348</v>
      </c>
      <c r="D312" s="5" t="s">
        <v>372</v>
      </c>
      <c r="E312" s="5" t="s">
        <v>15</v>
      </c>
    </row>
    <row r="313" ht="15.6" spans="1:5">
      <c r="A313" s="5">
        <f>311</f>
        <v>311</v>
      </c>
      <c r="B313" s="5" t="s">
        <v>375</v>
      </c>
      <c r="C313" s="5" t="s">
        <v>348</v>
      </c>
      <c r="D313" s="5" t="s">
        <v>372</v>
      </c>
      <c r="E313" s="5" t="s">
        <v>12</v>
      </c>
    </row>
    <row r="314" ht="15.6" spans="1:5">
      <c r="A314" s="5">
        <f>312</f>
        <v>312</v>
      </c>
      <c r="B314" s="5" t="s">
        <v>376</v>
      </c>
      <c r="C314" s="5" t="s">
        <v>348</v>
      </c>
      <c r="D314" s="5" t="s">
        <v>377</v>
      </c>
      <c r="E314" s="5" t="s">
        <v>15</v>
      </c>
    </row>
    <row r="315" ht="15.6" spans="1:5">
      <c r="A315" s="5">
        <f>313</f>
        <v>313</v>
      </c>
      <c r="B315" s="5" t="s">
        <v>378</v>
      </c>
      <c r="C315" s="5" t="s">
        <v>348</v>
      </c>
      <c r="D315" s="5" t="s">
        <v>377</v>
      </c>
      <c r="E315" s="5" t="s">
        <v>12</v>
      </c>
    </row>
    <row r="316" ht="15.6" spans="1:5">
      <c r="A316" s="5">
        <f>314</f>
        <v>314</v>
      </c>
      <c r="B316" s="5" t="s">
        <v>379</v>
      </c>
      <c r="C316" s="5" t="s">
        <v>348</v>
      </c>
      <c r="D316" s="5" t="s">
        <v>380</v>
      </c>
      <c r="E316" s="5" t="s">
        <v>9</v>
      </c>
    </row>
    <row r="317" ht="15.6" spans="1:5">
      <c r="A317" s="5">
        <f>315</f>
        <v>315</v>
      </c>
      <c r="B317" s="5" t="s">
        <v>381</v>
      </c>
      <c r="C317" s="5" t="s">
        <v>348</v>
      </c>
      <c r="D317" s="5" t="s">
        <v>380</v>
      </c>
      <c r="E317" s="5" t="s">
        <v>12</v>
      </c>
    </row>
    <row r="318" ht="15.6" spans="1:5">
      <c r="A318" s="5">
        <f>316</f>
        <v>316</v>
      </c>
      <c r="B318" s="5" t="s">
        <v>382</v>
      </c>
      <c r="C318" s="5" t="s">
        <v>348</v>
      </c>
      <c r="D318" s="5" t="s">
        <v>380</v>
      </c>
      <c r="E318" s="5" t="s">
        <v>15</v>
      </c>
    </row>
    <row r="319" ht="15.6" spans="1:5">
      <c r="A319" s="5">
        <f>317</f>
        <v>317</v>
      </c>
      <c r="B319" s="5" t="s">
        <v>383</v>
      </c>
      <c r="C319" s="5" t="s">
        <v>348</v>
      </c>
      <c r="D319" s="5" t="s">
        <v>380</v>
      </c>
      <c r="E319" s="5" t="s">
        <v>15</v>
      </c>
    </row>
    <row r="320" ht="15.6" spans="1:5">
      <c r="A320" s="5">
        <f>318</f>
        <v>318</v>
      </c>
      <c r="B320" s="5" t="s">
        <v>384</v>
      </c>
      <c r="C320" s="5" t="s">
        <v>348</v>
      </c>
      <c r="D320" s="5" t="s">
        <v>385</v>
      </c>
      <c r="E320" s="5" t="s">
        <v>15</v>
      </c>
    </row>
    <row r="321" ht="15.6" spans="1:5">
      <c r="A321" s="5">
        <f>319</f>
        <v>319</v>
      </c>
      <c r="B321" s="5" t="s">
        <v>386</v>
      </c>
      <c r="C321" s="5" t="s">
        <v>348</v>
      </c>
      <c r="D321" s="5" t="s">
        <v>385</v>
      </c>
      <c r="E321" s="5" t="s">
        <v>15</v>
      </c>
    </row>
    <row r="322" ht="15.6" spans="1:5">
      <c r="A322" s="5">
        <f>320</f>
        <v>320</v>
      </c>
      <c r="B322" s="5" t="s">
        <v>387</v>
      </c>
      <c r="C322" s="5" t="s">
        <v>348</v>
      </c>
      <c r="D322" s="5" t="s">
        <v>385</v>
      </c>
      <c r="E322" s="5" t="s">
        <v>9</v>
      </c>
    </row>
    <row r="323" ht="15.6" spans="1:5">
      <c r="A323" s="5">
        <f>321</f>
        <v>321</v>
      </c>
      <c r="B323" s="5" t="s">
        <v>388</v>
      </c>
      <c r="C323" s="5" t="s">
        <v>348</v>
      </c>
      <c r="D323" s="5" t="s">
        <v>385</v>
      </c>
      <c r="E323" s="5" t="s">
        <v>12</v>
      </c>
    </row>
    <row r="324" ht="15.6" spans="1:5">
      <c r="A324" s="5">
        <f>322</f>
        <v>322</v>
      </c>
      <c r="B324" s="5" t="s">
        <v>389</v>
      </c>
      <c r="C324" s="5" t="s">
        <v>348</v>
      </c>
      <c r="D324" s="5" t="s">
        <v>385</v>
      </c>
      <c r="E324" s="5" t="s">
        <v>9</v>
      </c>
    </row>
    <row r="325" ht="15.6" spans="1:5">
      <c r="A325" s="5">
        <f>323</f>
        <v>323</v>
      </c>
      <c r="B325" s="5" t="s">
        <v>390</v>
      </c>
      <c r="C325" s="5" t="s">
        <v>348</v>
      </c>
      <c r="D325" s="5" t="s">
        <v>385</v>
      </c>
      <c r="E325" s="5" t="s">
        <v>15</v>
      </c>
    </row>
    <row r="326" ht="15.6" spans="1:5">
      <c r="A326" s="5">
        <f>324</f>
        <v>324</v>
      </c>
      <c r="B326" s="5" t="s">
        <v>391</v>
      </c>
      <c r="C326" s="5" t="s">
        <v>348</v>
      </c>
      <c r="D326" s="5" t="s">
        <v>385</v>
      </c>
      <c r="E326" s="5" t="s">
        <v>9</v>
      </c>
    </row>
    <row r="327" ht="15.6" spans="1:5">
      <c r="A327" s="5">
        <f>325</f>
        <v>325</v>
      </c>
      <c r="B327" s="5" t="s">
        <v>392</v>
      </c>
      <c r="C327" s="5" t="s">
        <v>348</v>
      </c>
      <c r="D327" s="5" t="s">
        <v>385</v>
      </c>
      <c r="E327" s="5" t="s">
        <v>15</v>
      </c>
    </row>
    <row r="328" ht="15.6" spans="1:5">
      <c r="A328" s="5">
        <f>326</f>
        <v>326</v>
      </c>
      <c r="B328" s="5" t="s">
        <v>393</v>
      </c>
      <c r="C328" s="5" t="s">
        <v>348</v>
      </c>
      <c r="D328" s="5" t="s">
        <v>394</v>
      </c>
      <c r="E328" s="5" t="s">
        <v>12</v>
      </c>
    </row>
    <row r="329" ht="15.6" spans="1:5">
      <c r="A329" s="5">
        <f>327</f>
        <v>327</v>
      </c>
      <c r="B329" s="5" t="s">
        <v>395</v>
      </c>
      <c r="C329" s="5" t="s">
        <v>348</v>
      </c>
      <c r="D329" s="5" t="s">
        <v>394</v>
      </c>
      <c r="E329" s="5" t="s">
        <v>9</v>
      </c>
    </row>
    <row r="330" ht="15.6" spans="1:5">
      <c r="A330" s="5">
        <f>328</f>
        <v>328</v>
      </c>
      <c r="B330" s="5" t="s">
        <v>396</v>
      </c>
      <c r="C330" s="5" t="s">
        <v>348</v>
      </c>
      <c r="D330" s="5" t="s">
        <v>394</v>
      </c>
      <c r="E330" s="5" t="s">
        <v>9</v>
      </c>
    </row>
    <row r="331" ht="15.6" spans="1:5">
      <c r="A331" s="5">
        <f>329</f>
        <v>329</v>
      </c>
      <c r="B331" s="5" t="s">
        <v>397</v>
      </c>
      <c r="C331" s="5" t="s">
        <v>348</v>
      </c>
      <c r="D331" s="5" t="s">
        <v>394</v>
      </c>
      <c r="E331" s="5" t="s">
        <v>9</v>
      </c>
    </row>
    <row r="332" ht="15.6" spans="1:5">
      <c r="A332" s="5">
        <f>330</f>
        <v>330</v>
      </c>
      <c r="B332" s="5" t="s">
        <v>398</v>
      </c>
      <c r="C332" s="5" t="s">
        <v>348</v>
      </c>
      <c r="D332" s="5" t="s">
        <v>394</v>
      </c>
      <c r="E332" s="5" t="s">
        <v>9</v>
      </c>
    </row>
    <row r="333" ht="15.6" spans="1:5">
      <c r="A333" s="5">
        <f>331</f>
        <v>331</v>
      </c>
      <c r="B333" s="5" t="s">
        <v>399</v>
      </c>
      <c r="C333" s="5" t="s">
        <v>348</v>
      </c>
      <c r="D333" s="5" t="s">
        <v>394</v>
      </c>
      <c r="E333" s="5" t="s">
        <v>9</v>
      </c>
    </row>
    <row r="334" ht="15.6" spans="1:5">
      <c r="A334" s="5">
        <f>332</f>
        <v>332</v>
      </c>
      <c r="B334" s="5" t="s">
        <v>400</v>
      </c>
      <c r="C334" s="5" t="s">
        <v>348</v>
      </c>
      <c r="D334" s="5" t="s">
        <v>401</v>
      </c>
      <c r="E334" s="5" t="s">
        <v>15</v>
      </c>
    </row>
    <row r="335" ht="15.6" spans="1:5">
      <c r="A335" s="5">
        <f>333</f>
        <v>333</v>
      </c>
      <c r="B335" s="5" t="s">
        <v>402</v>
      </c>
      <c r="C335" s="5" t="s">
        <v>348</v>
      </c>
      <c r="D335" s="5" t="s">
        <v>401</v>
      </c>
      <c r="E335" s="5" t="s">
        <v>12</v>
      </c>
    </row>
    <row r="336" ht="15.6" spans="1:5">
      <c r="A336" s="5">
        <f>334</f>
        <v>334</v>
      </c>
      <c r="B336" s="5" t="s">
        <v>403</v>
      </c>
      <c r="C336" s="5" t="s">
        <v>348</v>
      </c>
      <c r="D336" s="5" t="s">
        <v>401</v>
      </c>
      <c r="E336" s="5" t="s">
        <v>15</v>
      </c>
    </row>
    <row r="337" ht="15.6" spans="1:5">
      <c r="A337" s="5">
        <f>335</f>
        <v>335</v>
      </c>
      <c r="B337" s="5" t="s">
        <v>404</v>
      </c>
      <c r="C337" s="5" t="s">
        <v>348</v>
      </c>
      <c r="D337" s="5" t="s">
        <v>401</v>
      </c>
      <c r="E337" s="5" t="s">
        <v>15</v>
      </c>
    </row>
    <row r="338" ht="15.6" spans="1:5">
      <c r="A338" s="5">
        <f>336</f>
        <v>336</v>
      </c>
      <c r="B338" s="5" t="s">
        <v>405</v>
      </c>
      <c r="C338" s="5" t="s">
        <v>348</v>
      </c>
      <c r="D338" s="5" t="s">
        <v>401</v>
      </c>
      <c r="E338" s="5" t="s">
        <v>15</v>
      </c>
    </row>
    <row r="339" ht="15.6" spans="1:5">
      <c r="A339" s="5">
        <f>337</f>
        <v>337</v>
      </c>
      <c r="B339" s="5" t="s">
        <v>406</v>
      </c>
      <c r="C339" s="5" t="s">
        <v>348</v>
      </c>
      <c r="D339" s="5" t="s">
        <v>401</v>
      </c>
      <c r="E339" s="5" t="s">
        <v>12</v>
      </c>
    </row>
    <row r="340" ht="15.6" spans="1:5">
      <c r="A340" s="5">
        <f>338</f>
        <v>338</v>
      </c>
      <c r="B340" s="5" t="s">
        <v>407</v>
      </c>
      <c r="C340" s="5" t="s">
        <v>348</v>
      </c>
      <c r="D340" s="5" t="s">
        <v>408</v>
      </c>
      <c r="E340" s="5" t="s">
        <v>15</v>
      </c>
    </row>
    <row r="341" ht="15.6" spans="1:5">
      <c r="A341" s="5">
        <f>339</f>
        <v>339</v>
      </c>
      <c r="B341" s="5" t="s">
        <v>409</v>
      </c>
      <c r="C341" s="5" t="s">
        <v>348</v>
      </c>
      <c r="D341" s="5" t="s">
        <v>408</v>
      </c>
      <c r="E341" s="5" t="s">
        <v>15</v>
      </c>
    </row>
    <row r="342" ht="15.6" spans="1:5">
      <c r="A342" s="5">
        <f>340</f>
        <v>340</v>
      </c>
      <c r="B342" s="5" t="s">
        <v>410</v>
      </c>
      <c r="C342" s="5" t="s">
        <v>348</v>
      </c>
      <c r="D342" s="5" t="s">
        <v>408</v>
      </c>
      <c r="E342" s="5" t="s">
        <v>9</v>
      </c>
    </row>
    <row r="343" ht="15.6" spans="1:5">
      <c r="A343" s="5">
        <f>341</f>
        <v>341</v>
      </c>
      <c r="B343" s="5" t="s">
        <v>411</v>
      </c>
      <c r="C343" s="5" t="s">
        <v>348</v>
      </c>
      <c r="D343" s="5" t="s">
        <v>408</v>
      </c>
      <c r="E343" s="5" t="s">
        <v>15</v>
      </c>
    </row>
    <row r="344" ht="15.6" spans="1:5">
      <c r="A344" s="5">
        <f>342</f>
        <v>342</v>
      </c>
      <c r="B344" s="5" t="s">
        <v>412</v>
      </c>
      <c r="C344" s="5" t="s">
        <v>348</v>
      </c>
      <c r="D344" s="5" t="s">
        <v>408</v>
      </c>
      <c r="E344" s="5" t="s">
        <v>15</v>
      </c>
    </row>
    <row r="345" ht="15.6" spans="1:5">
      <c r="A345" s="5">
        <f>343</f>
        <v>343</v>
      </c>
      <c r="B345" s="5" t="s">
        <v>413</v>
      </c>
      <c r="C345" s="5" t="s">
        <v>348</v>
      </c>
      <c r="D345" s="5" t="s">
        <v>408</v>
      </c>
      <c r="E345" s="5" t="s">
        <v>9</v>
      </c>
    </row>
    <row r="346" ht="15.6" spans="1:5">
      <c r="A346" s="5">
        <f>344</f>
        <v>344</v>
      </c>
      <c r="B346" s="5" t="s">
        <v>414</v>
      </c>
      <c r="C346" s="5" t="s">
        <v>348</v>
      </c>
      <c r="D346" s="5" t="s">
        <v>415</v>
      </c>
      <c r="E346" s="5" t="s">
        <v>9</v>
      </c>
    </row>
    <row r="347" ht="15.6" spans="1:5">
      <c r="A347" s="5">
        <f>345</f>
        <v>345</v>
      </c>
      <c r="B347" s="5" t="s">
        <v>416</v>
      </c>
      <c r="C347" s="5" t="s">
        <v>348</v>
      </c>
      <c r="D347" s="5" t="s">
        <v>415</v>
      </c>
      <c r="E347" s="5" t="s">
        <v>15</v>
      </c>
    </row>
    <row r="348" ht="15.6" spans="1:5">
      <c r="A348" s="5">
        <f>346</f>
        <v>346</v>
      </c>
      <c r="B348" s="5" t="s">
        <v>417</v>
      </c>
      <c r="C348" s="5" t="s">
        <v>348</v>
      </c>
      <c r="D348" s="5" t="s">
        <v>415</v>
      </c>
      <c r="E348" s="5" t="s">
        <v>12</v>
      </c>
    </row>
    <row r="349" ht="15.6" spans="1:5">
      <c r="A349" s="5">
        <f>347</f>
        <v>347</v>
      </c>
      <c r="B349" s="5" t="s">
        <v>418</v>
      </c>
      <c r="C349" s="5" t="s">
        <v>348</v>
      </c>
      <c r="D349" s="5" t="s">
        <v>415</v>
      </c>
      <c r="E349" s="5" t="s">
        <v>15</v>
      </c>
    </row>
    <row r="350" ht="15.6" spans="1:5">
      <c r="A350" s="5">
        <f>348</f>
        <v>348</v>
      </c>
      <c r="B350" s="5" t="s">
        <v>419</v>
      </c>
      <c r="C350" s="5" t="s">
        <v>348</v>
      </c>
      <c r="D350" s="5" t="s">
        <v>415</v>
      </c>
      <c r="E350" s="5" t="s">
        <v>15</v>
      </c>
    </row>
    <row r="351" ht="15.6" spans="1:5">
      <c r="A351" s="5">
        <f>349</f>
        <v>349</v>
      </c>
      <c r="B351" s="5" t="s">
        <v>420</v>
      </c>
      <c r="C351" s="5" t="s">
        <v>348</v>
      </c>
      <c r="D351" s="5" t="s">
        <v>415</v>
      </c>
      <c r="E351" s="5" t="s">
        <v>12</v>
      </c>
    </row>
    <row r="352" ht="15.6" spans="1:5">
      <c r="A352" s="5">
        <f>350</f>
        <v>350</v>
      </c>
      <c r="B352" s="5" t="s">
        <v>421</v>
      </c>
      <c r="C352" s="5" t="s">
        <v>348</v>
      </c>
      <c r="D352" s="5" t="s">
        <v>422</v>
      </c>
      <c r="E352" s="5" t="s">
        <v>15</v>
      </c>
    </row>
    <row r="353" ht="15.6" spans="1:5">
      <c r="A353" s="5">
        <f>351</f>
        <v>351</v>
      </c>
      <c r="B353" s="5" t="s">
        <v>423</v>
      </c>
      <c r="C353" s="5" t="s">
        <v>348</v>
      </c>
      <c r="D353" s="5" t="s">
        <v>422</v>
      </c>
      <c r="E353" s="5" t="s">
        <v>15</v>
      </c>
    </row>
    <row r="354" ht="15.6" spans="1:5">
      <c r="A354" s="5">
        <f>352</f>
        <v>352</v>
      </c>
      <c r="B354" s="5" t="s">
        <v>424</v>
      </c>
      <c r="C354" s="5" t="s">
        <v>348</v>
      </c>
      <c r="D354" s="5" t="s">
        <v>422</v>
      </c>
      <c r="E354" s="5" t="s">
        <v>12</v>
      </c>
    </row>
    <row r="355" ht="15.6" spans="1:5">
      <c r="A355" s="5">
        <f>353</f>
        <v>353</v>
      </c>
      <c r="B355" s="5" t="s">
        <v>425</v>
      </c>
      <c r="C355" s="5" t="s">
        <v>348</v>
      </c>
      <c r="D355" s="5" t="s">
        <v>422</v>
      </c>
      <c r="E355" s="5" t="s">
        <v>9</v>
      </c>
    </row>
    <row r="356" ht="15.6" spans="1:5">
      <c r="A356" s="5">
        <f>354</f>
        <v>354</v>
      </c>
      <c r="B356" s="5" t="s">
        <v>426</v>
      </c>
      <c r="C356" s="5" t="s">
        <v>348</v>
      </c>
      <c r="D356" s="5" t="s">
        <v>422</v>
      </c>
      <c r="E356" s="5" t="s">
        <v>15</v>
      </c>
    </row>
    <row r="357" ht="15.6" spans="1:5">
      <c r="A357" s="5">
        <f>355</f>
        <v>355</v>
      </c>
      <c r="B357" s="5" t="s">
        <v>427</v>
      </c>
      <c r="C357" s="5" t="s">
        <v>348</v>
      </c>
      <c r="D357" s="5" t="s">
        <v>422</v>
      </c>
      <c r="E357" s="5" t="s">
        <v>15</v>
      </c>
    </row>
    <row r="358" ht="15.6" spans="1:5">
      <c r="A358" s="5">
        <f>356</f>
        <v>356</v>
      </c>
      <c r="B358" s="5" t="s">
        <v>428</v>
      </c>
      <c r="C358" s="5" t="s">
        <v>348</v>
      </c>
      <c r="D358" s="5" t="s">
        <v>422</v>
      </c>
      <c r="E358" s="5" t="s">
        <v>12</v>
      </c>
    </row>
    <row r="359" ht="15.6" spans="1:5">
      <c r="A359" s="5">
        <f>357</f>
        <v>357</v>
      </c>
      <c r="B359" s="5" t="s">
        <v>429</v>
      </c>
      <c r="C359" s="5" t="s">
        <v>348</v>
      </c>
      <c r="D359" s="5" t="s">
        <v>422</v>
      </c>
      <c r="E359" s="5" t="s">
        <v>15</v>
      </c>
    </row>
    <row r="360" ht="15.6" spans="1:5">
      <c r="A360" s="5">
        <f>358</f>
        <v>358</v>
      </c>
      <c r="B360" s="5" t="s">
        <v>430</v>
      </c>
      <c r="C360" s="5" t="s">
        <v>348</v>
      </c>
      <c r="D360" s="5" t="s">
        <v>422</v>
      </c>
      <c r="E360" s="5" t="s">
        <v>12</v>
      </c>
    </row>
    <row r="361" ht="15.6" spans="1:5">
      <c r="A361" s="5">
        <f>359</f>
        <v>359</v>
      </c>
      <c r="B361" s="5" t="s">
        <v>431</v>
      </c>
      <c r="C361" s="5" t="s">
        <v>348</v>
      </c>
      <c r="D361" s="5" t="s">
        <v>422</v>
      </c>
      <c r="E361" s="5" t="s">
        <v>12</v>
      </c>
    </row>
    <row r="362" ht="15.6" spans="1:5">
      <c r="A362" s="5">
        <f>360</f>
        <v>360</v>
      </c>
      <c r="B362" s="5" t="s">
        <v>432</v>
      </c>
      <c r="C362" s="5" t="s">
        <v>348</v>
      </c>
      <c r="D362" s="5" t="s">
        <v>422</v>
      </c>
      <c r="E362" s="5" t="s">
        <v>9</v>
      </c>
    </row>
    <row r="363" ht="15.6" spans="1:5">
      <c r="A363" s="5">
        <f>361</f>
        <v>361</v>
      </c>
      <c r="B363" s="5" t="s">
        <v>433</v>
      </c>
      <c r="C363" s="5" t="s">
        <v>348</v>
      </c>
      <c r="D363" s="5" t="s">
        <v>422</v>
      </c>
      <c r="E363" s="5" t="s">
        <v>15</v>
      </c>
    </row>
    <row r="364" ht="15.6" spans="1:5">
      <c r="A364" s="5">
        <f>362</f>
        <v>362</v>
      </c>
      <c r="B364" s="5" t="s">
        <v>434</v>
      </c>
      <c r="C364" s="5" t="s">
        <v>348</v>
      </c>
      <c r="D364" s="5" t="s">
        <v>435</v>
      </c>
      <c r="E364" s="5" t="s">
        <v>9</v>
      </c>
    </row>
    <row r="365" ht="15.6" spans="1:5">
      <c r="A365" s="5">
        <f>363</f>
        <v>363</v>
      </c>
      <c r="B365" s="5" t="s">
        <v>436</v>
      </c>
      <c r="C365" s="5" t="s">
        <v>348</v>
      </c>
      <c r="D365" s="5" t="s">
        <v>435</v>
      </c>
      <c r="E365" s="5" t="s">
        <v>15</v>
      </c>
    </row>
    <row r="366" ht="15.6" spans="1:5">
      <c r="A366" s="5">
        <f>364</f>
        <v>364</v>
      </c>
      <c r="B366" s="5" t="s">
        <v>437</v>
      </c>
      <c r="C366" s="5" t="s">
        <v>348</v>
      </c>
      <c r="D366" s="5" t="s">
        <v>435</v>
      </c>
      <c r="E366" s="5" t="s">
        <v>12</v>
      </c>
    </row>
    <row r="367" ht="15.6" spans="1:5">
      <c r="A367" s="5">
        <f>365</f>
        <v>365</v>
      </c>
      <c r="B367" s="5" t="s">
        <v>438</v>
      </c>
      <c r="C367" s="5" t="s">
        <v>348</v>
      </c>
      <c r="D367" s="5" t="s">
        <v>435</v>
      </c>
      <c r="E367" s="5" t="s">
        <v>12</v>
      </c>
    </row>
    <row r="368" ht="15.6" spans="1:5">
      <c r="A368" s="5">
        <f>366</f>
        <v>366</v>
      </c>
      <c r="B368" s="5" t="s">
        <v>439</v>
      </c>
      <c r="C368" s="5" t="s">
        <v>348</v>
      </c>
      <c r="D368" s="5" t="s">
        <v>435</v>
      </c>
      <c r="E368" s="5" t="s">
        <v>9</v>
      </c>
    </row>
    <row r="369" ht="15.6" spans="1:5">
      <c r="A369" s="5">
        <f>367</f>
        <v>367</v>
      </c>
      <c r="B369" s="5" t="s">
        <v>440</v>
      </c>
      <c r="C369" s="5" t="s">
        <v>348</v>
      </c>
      <c r="D369" s="5" t="s">
        <v>435</v>
      </c>
      <c r="E369" s="5" t="s">
        <v>12</v>
      </c>
    </row>
    <row r="370" ht="15.6" spans="1:5">
      <c r="A370" s="5">
        <f>368</f>
        <v>368</v>
      </c>
      <c r="B370" s="5" t="s">
        <v>441</v>
      </c>
      <c r="C370" s="5" t="s">
        <v>348</v>
      </c>
      <c r="D370" s="5" t="s">
        <v>442</v>
      </c>
      <c r="E370" s="5" t="s">
        <v>15</v>
      </c>
    </row>
    <row r="371" ht="15.6" spans="1:5">
      <c r="A371" s="5">
        <f>369</f>
        <v>369</v>
      </c>
      <c r="B371" s="5" t="s">
        <v>443</v>
      </c>
      <c r="C371" s="5" t="s">
        <v>348</v>
      </c>
      <c r="D371" s="5" t="s">
        <v>442</v>
      </c>
      <c r="E371" s="5" t="s">
        <v>15</v>
      </c>
    </row>
    <row r="372" ht="15.6" spans="1:5">
      <c r="A372" s="5">
        <f>370</f>
        <v>370</v>
      </c>
      <c r="B372" s="5" t="s">
        <v>444</v>
      </c>
      <c r="C372" s="5" t="s">
        <v>348</v>
      </c>
      <c r="D372" s="5" t="s">
        <v>442</v>
      </c>
      <c r="E372" s="5" t="s">
        <v>15</v>
      </c>
    </row>
    <row r="373" ht="15.6" spans="1:5">
      <c r="A373" s="5">
        <f>371</f>
        <v>371</v>
      </c>
      <c r="B373" s="5" t="s">
        <v>445</v>
      </c>
      <c r="C373" s="5" t="s">
        <v>348</v>
      </c>
      <c r="D373" s="5" t="s">
        <v>442</v>
      </c>
      <c r="E373" s="5" t="s">
        <v>15</v>
      </c>
    </row>
    <row r="374" ht="15.6" spans="1:5">
      <c r="A374" s="5">
        <f>372</f>
        <v>372</v>
      </c>
      <c r="B374" s="5" t="s">
        <v>446</v>
      </c>
      <c r="C374" s="5" t="s">
        <v>348</v>
      </c>
      <c r="D374" s="5" t="s">
        <v>447</v>
      </c>
      <c r="E374" s="5" t="s">
        <v>9</v>
      </c>
    </row>
    <row r="375" ht="15.6" spans="1:5">
      <c r="A375" s="5">
        <f>373</f>
        <v>373</v>
      </c>
      <c r="B375" s="5" t="s">
        <v>448</v>
      </c>
      <c r="C375" s="5" t="s">
        <v>348</v>
      </c>
      <c r="D375" s="5" t="s">
        <v>447</v>
      </c>
      <c r="E375" s="5" t="s">
        <v>15</v>
      </c>
    </row>
    <row r="376" ht="15.6" spans="1:5">
      <c r="A376" s="5">
        <f>374</f>
        <v>374</v>
      </c>
      <c r="B376" s="5" t="s">
        <v>449</v>
      </c>
      <c r="C376" s="5" t="s">
        <v>348</v>
      </c>
      <c r="D376" s="5" t="s">
        <v>450</v>
      </c>
      <c r="E376" s="5" t="s">
        <v>12</v>
      </c>
    </row>
    <row r="377" ht="15.6" spans="1:5">
      <c r="A377" s="5">
        <f>375</f>
        <v>375</v>
      </c>
      <c r="B377" s="5" t="s">
        <v>451</v>
      </c>
      <c r="C377" s="5" t="s">
        <v>348</v>
      </c>
      <c r="D377" s="5" t="s">
        <v>450</v>
      </c>
      <c r="E377" s="5" t="s">
        <v>15</v>
      </c>
    </row>
    <row r="378" ht="15.6" spans="1:5">
      <c r="A378" s="5">
        <f>376</f>
        <v>376</v>
      </c>
      <c r="B378" s="5" t="s">
        <v>452</v>
      </c>
      <c r="C378" s="5" t="s">
        <v>348</v>
      </c>
      <c r="D378" s="5" t="s">
        <v>450</v>
      </c>
      <c r="E378" s="5" t="s">
        <v>12</v>
      </c>
    </row>
    <row r="379" ht="15.6" spans="1:5">
      <c r="A379" s="5">
        <f>377</f>
        <v>377</v>
      </c>
      <c r="B379" s="5" t="s">
        <v>453</v>
      </c>
      <c r="C379" s="5" t="s">
        <v>348</v>
      </c>
      <c r="D379" s="5" t="s">
        <v>450</v>
      </c>
      <c r="E379" s="5" t="s">
        <v>9</v>
      </c>
    </row>
    <row r="380" ht="15.6" spans="1:5">
      <c r="A380" s="5">
        <f>378</f>
        <v>378</v>
      </c>
      <c r="B380" s="5" t="s">
        <v>454</v>
      </c>
      <c r="C380" s="5" t="s">
        <v>348</v>
      </c>
      <c r="D380" s="5" t="s">
        <v>450</v>
      </c>
      <c r="E380" s="5" t="s">
        <v>12</v>
      </c>
    </row>
    <row r="381" ht="15.6" spans="1:5">
      <c r="A381" s="5">
        <f>379</f>
        <v>379</v>
      </c>
      <c r="B381" s="5" t="s">
        <v>455</v>
      </c>
      <c r="C381" s="5" t="s">
        <v>348</v>
      </c>
      <c r="D381" s="5" t="s">
        <v>450</v>
      </c>
      <c r="E381" s="5" t="s">
        <v>12</v>
      </c>
    </row>
    <row r="382" ht="15.6" spans="1:5">
      <c r="A382" s="5">
        <f>380</f>
        <v>380</v>
      </c>
      <c r="B382" s="5" t="s">
        <v>456</v>
      </c>
      <c r="C382" s="5" t="s">
        <v>348</v>
      </c>
      <c r="D382" s="5" t="s">
        <v>450</v>
      </c>
      <c r="E382" s="5" t="s">
        <v>9</v>
      </c>
    </row>
    <row r="383" ht="15.6" spans="1:5">
      <c r="A383" s="5">
        <f>381</f>
        <v>381</v>
      </c>
      <c r="B383" s="5" t="s">
        <v>457</v>
      </c>
      <c r="C383" s="5" t="s">
        <v>348</v>
      </c>
      <c r="D383" s="5" t="s">
        <v>450</v>
      </c>
      <c r="E383" s="5" t="s">
        <v>9</v>
      </c>
    </row>
    <row r="384" ht="15.6" spans="1:5">
      <c r="A384" s="5">
        <f>382</f>
        <v>382</v>
      </c>
      <c r="B384" s="5" t="s">
        <v>458</v>
      </c>
      <c r="C384" s="5" t="s">
        <v>348</v>
      </c>
      <c r="D384" s="5" t="s">
        <v>459</v>
      </c>
      <c r="E384" s="5" t="s">
        <v>9</v>
      </c>
    </row>
    <row r="385" ht="15.6" spans="1:5">
      <c r="A385" s="5">
        <f>383</f>
        <v>383</v>
      </c>
      <c r="B385" s="5" t="s">
        <v>460</v>
      </c>
      <c r="C385" s="5" t="s">
        <v>348</v>
      </c>
      <c r="D385" s="5" t="s">
        <v>459</v>
      </c>
      <c r="E385" s="5" t="s">
        <v>15</v>
      </c>
    </row>
    <row r="386" ht="15.6" spans="1:5">
      <c r="A386" s="5">
        <f>384</f>
        <v>384</v>
      </c>
      <c r="B386" s="5" t="s">
        <v>461</v>
      </c>
      <c r="C386" s="5" t="s">
        <v>348</v>
      </c>
      <c r="D386" s="5" t="s">
        <v>459</v>
      </c>
      <c r="E386" s="5" t="s">
        <v>15</v>
      </c>
    </row>
    <row r="387" ht="15.6" spans="1:5">
      <c r="A387" s="5">
        <f>385</f>
        <v>385</v>
      </c>
      <c r="B387" s="5" t="s">
        <v>462</v>
      </c>
      <c r="C387" s="5" t="s">
        <v>348</v>
      </c>
      <c r="D387" s="5" t="s">
        <v>463</v>
      </c>
      <c r="E387" s="5" t="s">
        <v>9</v>
      </c>
    </row>
    <row r="388" ht="15.6" spans="1:5">
      <c r="A388" s="5">
        <f>386</f>
        <v>386</v>
      </c>
      <c r="B388" s="5" t="s">
        <v>464</v>
      </c>
      <c r="C388" s="5" t="s">
        <v>348</v>
      </c>
      <c r="D388" s="5" t="s">
        <v>463</v>
      </c>
      <c r="E388" s="5" t="s">
        <v>12</v>
      </c>
    </row>
    <row r="389" ht="15.6" spans="1:5">
      <c r="A389" s="5">
        <f>387</f>
        <v>387</v>
      </c>
      <c r="B389" s="5" t="s">
        <v>465</v>
      </c>
      <c r="C389" s="5" t="s">
        <v>348</v>
      </c>
      <c r="D389" s="5" t="s">
        <v>463</v>
      </c>
      <c r="E389" s="5" t="s">
        <v>12</v>
      </c>
    </row>
    <row r="390" ht="15.6" spans="1:5">
      <c r="A390" s="5">
        <f>388</f>
        <v>388</v>
      </c>
      <c r="B390" s="5" t="s">
        <v>466</v>
      </c>
      <c r="C390" s="5" t="s">
        <v>348</v>
      </c>
      <c r="D390" s="5" t="s">
        <v>463</v>
      </c>
      <c r="E390" s="5" t="s">
        <v>9</v>
      </c>
    </row>
    <row r="391" ht="15.6" spans="1:5">
      <c r="A391" s="5">
        <f>389</f>
        <v>389</v>
      </c>
      <c r="B391" s="5" t="s">
        <v>467</v>
      </c>
      <c r="C391" s="5" t="s">
        <v>348</v>
      </c>
      <c r="D391" s="5" t="s">
        <v>463</v>
      </c>
      <c r="E391" s="5" t="s">
        <v>15</v>
      </c>
    </row>
    <row r="392" ht="15.6" spans="1:5">
      <c r="A392" s="5">
        <f>390</f>
        <v>390</v>
      </c>
      <c r="B392" s="5" t="s">
        <v>468</v>
      </c>
      <c r="C392" s="5" t="s">
        <v>348</v>
      </c>
      <c r="D392" s="5" t="s">
        <v>463</v>
      </c>
      <c r="E392" s="5" t="s">
        <v>15</v>
      </c>
    </row>
    <row r="393" ht="15.6" spans="1:5">
      <c r="A393" s="5">
        <f>391</f>
        <v>391</v>
      </c>
      <c r="B393" s="5" t="s">
        <v>469</v>
      </c>
      <c r="C393" s="5" t="s">
        <v>348</v>
      </c>
      <c r="D393" s="5" t="s">
        <v>463</v>
      </c>
      <c r="E393" s="5" t="s">
        <v>9</v>
      </c>
    </row>
    <row r="394" ht="15.6" spans="1:5">
      <c r="A394" s="5">
        <f>392</f>
        <v>392</v>
      </c>
      <c r="B394" s="5" t="s">
        <v>470</v>
      </c>
      <c r="C394" s="5" t="s">
        <v>348</v>
      </c>
      <c r="D394" s="5" t="s">
        <v>463</v>
      </c>
      <c r="E394" s="5" t="s">
        <v>12</v>
      </c>
    </row>
    <row r="395" ht="15.6" spans="1:5">
      <c r="A395" s="5">
        <f>393</f>
        <v>393</v>
      </c>
      <c r="B395" s="5" t="s">
        <v>471</v>
      </c>
      <c r="C395" s="5" t="s">
        <v>348</v>
      </c>
      <c r="D395" s="5" t="s">
        <v>472</v>
      </c>
      <c r="E395" s="5" t="s">
        <v>12</v>
      </c>
    </row>
    <row r="396" ht="15.6" spans="1:5">
      <c r="A396" s="5">
        <f>394</f>
        <v>394</v>
      </c>
      <c r="B396" s="5" t="s">
        <v>473</v>
      </c>
      <c r="C396" s="5" t="s">
        <v>348</v>
      </c>
      <c r="D396" s="5" t="s">
        <v>472</v>
      </c>
      <c r="E396" s="5" t="s">
        <v>15</v>
      </c>
    </row>
    <row r="397" ht="15.6" spans="1:5">
      <c r="A397" s="5">
        <f>395</f>
        <v>395</v>
      </c>
      <c r="B397" s="5" t="s">
        <v>474</v>
      </c>
      <c r="C397" s="5" t="s">
        <v>348</v>
      </c>
      <c r="D397" s="5" t="s">
        <v>472</v>
      </c>
      <c r="E397" s="5" t="s">
        <v>15</v>
      </c>
    </row>
    <row r="398" ht="15.6" spans="1:5">
      <c r="A398" s="5">
        <f>396</f>
        <v>396</v>
      </c>
      <c r="B398" s="5" t="s">
        <v>475</v>
      </c>
      <c r="C398" s="5" t="s">
        <v>348</v>
      </c>
      <c r="D398" s="5" t="s">
        <v>472</v>
      </c>
      <c r="E398" s="5" t="s">
        <v>12</v>
      </c>
    </row>
    <row r="399" ht="15.6" spans="1:5">
      <c r="A399" s="5">
        <f>397</f>
        <v>397</v>
      </c>
      <c r="B399" s="5" t="s">
        <v>476</v>
      </c>
      <c r="C399" s="5" t="s">
        <v>348</v>
      </c>
      <c r="D399" s="5" t="s">
        <v>472</v>
      </c>
      <c r="E399" s="5" t="s">
        <v>12</v>
      </c>
    </row>
    <row r="400" ht="15.6" spans="1:5">
      <c r="A400" s="5">
        <f>398</f>
        <v>398</v>
      </c>
      <c r="B400" s="5" t="s">
        <v>477</v>
      </c>
      <c r="C400" s="5" t="s">
        <v>348</v>
      </c>
      <c r="D400" s="5" t="s">
        <v>472</v>
      </c>
      <c r="E400" s="5" t="s">
        <v>15</v>
      </c>
    </row>
    <row r="401" ht="15.6" spans="1:5">
      <c r="A401" s="5">
        <f>399</f>
        <v>399</v>
      </c>
      <c r="B401" s="5" t="s">
        <v>478</v>
      </c>
      <c r="C401" s="5" t="s">
        <v>348</v>
      </c>
      <c r="D401" s="5" t="s">
        <v>472</v>
      </c>
      <c r="E401" s="5" t="s">
        <v>12</v>
      </c>
    </row>
    <row r="402" ht="15.6" spans="1:5">
      <c r="A402" s="5">
        <f>400</f>
        <v>400</v>
      </c>
      <c r="B402" s="5" t="s">
        <v>479</v>
      </c>
      <c r="C402" s="5" t="s">
        <v>348</v>
      </c>
      <c r="D402" s="5" t="s">
        <v>472</v>
      </c>
      <c r="E402" s="5" t="s">
        <v>15</v>
      </c>
    </row>
    <row r="403" ht="15.6" spans="1:5">
      <c r="A403" s="5">
        <f>401</f>
        <v>401</v>
      </c>
      <c r="B403" s="5" t="s">
        <v>480</v>
      </c>
      <c r="C403" s="5" t="s">
        <v>348</v>
      </c>
      <c r="D403" s="5" t="s">
        <v>472</v>
      </c>
      <c r="E403" s="5" t="s">
        <v>15</v>
      </c>
    </row>
    <row r="404" ht="15.6" spans="1:5">
      <c r="A404" s="5">
        <f>402</f>
        <v>402</v>
      </c>
      <c r="B404" s="5" t="s">
        <v>481</v>
      </c>
      <c r="C404" s="5" t="s">
        <v>348</v>
      </c>
      <c r="D404" s="5" t="s">
        <v>472</v>
      </c>
      <c r="E404" s="5" t="s">
        <v>15</v>
      </c>
    </row>
    <row r="405" ht="15.6" spans="1:5">
      <c r="A405" s="5">
        <f>403</f>
        <v>403</v>
      </c>
      <c r="B405" s="5" t="s">
        <v>482</v>
      </c>
      <c r="C405" s="5" t="s">
        <v>348</v>
      </c>
      <c r="D405" s="5" t="s">
        <v>472</v>
      </c>
      <c r="E405" s="5" t="s">
        <v>12</v>
      </c>
    </row>
    <row r="406" ht="15.6" spans="1:5">
      <c r="A406" s="5">
        <f>404</f>
        <v>404</v>
      </c>
      <c r="B406" s="5" t="s">
        <v>483</v>
      </c>
      <c r="C406" s="5" t="s">
        <v>348</v>
      </c>
      <c r="D406" s="5" t="s">
        <v>472</v>
      </c>
      <c r="E406" s="5" t="s">
        <v>15</v>
      </c>
    </row>
    <row r="407" ht="15.6" spans="1:5">
      <c r="A407" s="5">
        <f>405</f>
        <v>405</v>
      </c>
      <c r="B407" s="5" t="s">
        <v>484</v>
      </c>
      <c r="C407" s="5" t="s">
        <v>348</v>
      </c>
      <c r="D407" s="5" t="s">
        <v>485</v>
      </c>
      <c r="E407" s="5" t="s">
        <v>12</v>
      </c>
    </row>
    <row r="408" ht="15.6" spans="1:5">
      <c r="A408" s="5">
        <f>406</f>
        <v>406</v>
      </c>
      <c r="B408" s="5" t="s">
        <v>486</v>
      </c>
      <c r="C408" s="5" t="s">
        <v>348</v>
      </c>
      <c r="D408" s="5" t="s">
        <v>485</v>
      </c>
      <c r="E408" s="5" t="s">
        <v>9</v>
      </c>
    </row>
    <row r="409" ht="15.6" spans="1:5">
      <c r="A409" s="5">
        <f>407</f>
        <v>407</v>
      </c>
      <c r="B409" s="5" t="s">
        <v>487</v>
      </c>
      <c r="C409" s="5" t="s">
        <v>348</v>
      </c>
      <c r="D409" s="5" t="s">
        <v>488</v>
      </c>
      <c r="E409" s="5" t="s">
        <v>9</v>
      </c>
    </row>
    <row r="410" ht="15.6" spans="1:5">
      <c r="A410" s="5">
        <f>408</f>
        <v>408</v>
      </c>
      <c r="B410" s="5" t="s">
        <v>489</v>
      </c>
      <c r="C410" s="5" t="s">
        <v>348</v>
      </c>
      <c r="D410" s="5" t="s">
        <v>488</v>
      </c>
      <c r="E410" s="5" t="s">
        <v>15</v>
      </c>
    </row>
    <row r="411" ht="15.6" spans="1:5">
      <c r="A411" s="5">
        <f>409</f>
        <v>409</v>
      </c>
      <c r="B411" s="5" t="s">
        <v>490</v>
      </c>
      <c r="C411" s="5" t="s">
        <v>348</v>
      </c>
      <c r="D411" s="5" t="s">
        <v>488</v>
      </c>
      <c r="E411" s="5" t="s">
        <v>12</v>
      </c>
    </row>
    <row r="412" ht="15.6" spans="1:5">
      <c r="A412" s="5">
        <f>410</f>
        <v>410</v>
      </c>
      <c r="B412" s="5" t="s">
        <v>491</v>
      </c>
      <c r="C412" s="5" t="s">
        <v>348</v>
      </c>
      <c r="D412" s="5" t="s">
        <v>488</v>
      </c>
      <c r="E412" s="5" t="s">
        <v>9</v>
      </c>
    </row>
    <row r="413" ht="15.6" spans="1:5">
      <c r="A413" s="5">
        <f>411</f>
        <v>411</v>
      </c>
      <c r="B413" s="5" t="s">
        <v>492</v>
      </c>
      <c r="C413" s="5" t="s">
        <v>348</v>
      </c>
      <c r="D413" s="5" t="s">
        <v>488</v>
      </c>
      <c r="E413" s="5" t="s">
        <v>12</v>
      </c>
    </row>
    <row r="414" ht="15.6" spans="1:5">
      <c r="A414" s="5">
        <f>412</f>
        <v>412</v>
      </c>
      <c r="B414" s="5" t="s">
        <v>493</v>
      </c>
      <c r="C414" s="5" t="s">
        <v>348</v>
      </c>
      <c r="D414" s="5" t="s">
        <v>488</v>
      </c>
      <c r="E414" s="5" t="s">
        <v>15</v>
      </c>
    </row>
    <row r="415" ht="15.6" spans="1:5">
      <c r="A415" s="5">
        <f>413</f>
        <v>413</v>
      </c>
      <c r="B415" s="5" t="s">
        <v>494</v>
      </c>
      <c r="C415" s="5" t="s">
        <v>348</v>
      </c>
      <c r="D415" s="5" t="s">
        <v>488</v>
      </c>
      <c r="E415" s="5" t="s">
        <v>15</v>
      </c>
    </row>
    <row r="416" ht="15.6" spans="1:5">
      <c r="A416" s="5">
        <f>414</f>
        <v>414</v>
      </c>
      <c r="B416" s="5" t="s">
        <v>495</v>
      </c>
      <c r="C416" s="5" t="s">
        <v>348</v>
      </c>
      <c r="D416" s="5" t="s">
        <v>488</v>
      </c>
      <c r="E416" s="5" t="s">
        <v>9</v>
      </c>
    </row>
    <row r="417" ht="15.6" spans="1:5">
      <c r="A417" s="5">
        <f>415</f>
        <v>415</v>
      </c>
      <c r="B417" s="5" t="s">
        <v>496</v>
      </c>
      <c r="C417" s="5" t="s">
        <v>348</v>
      </c>
      <c r="D417" s="5" t="s">
        <v>488</v>
      </c>
      <c r="E417" s="5" t="s">
        <v>9</v>
      </c>
    </row>
    <row r="418" ht="15.6" spans="1:5">
      <c r="A418" s="5">
        <f>416</f>
        <v>416</v>
      </c>
      <c r="B418" s="5" t="s">
        <v>497</v>
      </c>
      <c r="C418" s="5" t="s">
        <v>348</v>
      </c>
      <c r="D418" s="5" t="s">
        <v>488</v>
      </c>
      <c r="E418" s="5" t="s">
        <v>15</v>
      </c>
    </row>
    <row r="419" ht="15.6" spans="1:5">
      <c r="A419" s="5">
        <f>417</f>
        <v>417</v>
      </c>
      <c r="B419" s="5" t="s">
        <v>498</v>
      </c>
      <c r="C419" s="5" t="s">
        <v>348</v>
      </c>
      <c r="D419" s="5" t="s">
        <v>488</v>
      </c>
      <c r="E419" s="5" t="s">
        <v>12</v>
      </c>
    </row>
    <row r="420" ht="15.6" spans="1:5">
      <c r="A420" s="5">
        <f>418</f>
        <v>418</v>
      </c>
      <c r="B420" s="5" t="s">
        <v>499</v>
      </c>
      <c r="C420" s="5" t="s">
        <v>348</v>
      </c>
      <c r="D420" s="5" t="s">
        <v>500</v>
      </c>
      <c r="E420" s="5" t="s">
        <v>9</v>
      </c>
    </row>
    <row r="421" ht="15.6" spans="1:5">
      <c r="A421" s="5">
        <f>419</f>
        <v>419</v>
      </c>
      <c r="B421" s="5" t="s">
        <v>501</v>
      </c>
      <c r="C421" s="5" t="s">
        <v>348</v>
      </c>
      <c r="D421" s="5" t="s">
        <v>500</v>
      </c>
      <c r="E421" s="5" t="s">
        <v>15</v>
      </c>
    </row>
    <row r="422" ht="15.6" spans="1:5">
      <c r="A422" s="5">
        <f>420</f>
        <v>420</v>
      </c>
      <c r="B422" s="5" t="s">
        <v>502</v>
      </c>
      <c r="C422" s="5" t="s">
        <v>348</v>
      </c>
      <c r="D422" s="5" t="s">
        <v>500</v>
      </c>
      <c r="E422" s="5" t="s">
        <v>9</v>
      </c>
    </row>
    <row r="423" ht="15.6" spans="1:5">
      <c r="A423" s="5">
        <f>421</f>
        <v>421</v>
      </c>
      <c r="B423" s="5" t="s">
        <v>503</v>
      </c>
      <c r="C423" s="5" t="s">
        <v>348</v>
      </c>
      <c r="D423" s="5" t="s">
        <v>500</v>
      </c>
      <c r="E423" s="5" t="s">
        <v>15</v>
      </c>
    </row>
    <row r="424" ht="15.6" spans="1:5">
      <c r="A424" s="5">
        <f>422</f>
        <v>422</v>
      </c>
      <c r="B424" s="5" t="s">
        <v>504</v>
      </c>
      <c r="C424" s="5" t="s">
        <v>348</v>
      </c>
      <c r="D424" s="5" t="s">
        <v>505</v>
      </c>
      <c r="E424" s="5" t="s">
        <v>15</v>
      </c>
    </row>
    <row r="425" ht="15.6" spans="1:5">
      <c r="A425" s="5">
        <f>423</f>
        <v>423</v>
      </c>
      <c r="B425" s="5" t="s">
        <v>506</v>
      </c>
      <c r="C425" s="5" t="s">
        <v>348</v>
      </c>
      <c r="D425" s="5" t="s">
        <v>505</v>
      </c>
      <c r="E425" s="5" t="s">
        <v>15</v>
      </c>
    </row>
    <row r="426" ht="15.6" spans="1:5">
      <c r="A426" s="5">
        <f>424</f>
        <v>424</v>
      </c>
      <c r="B426" s="5" t="s">
        <v>507</v>
      </c>
      <c r="C426" s="5" t="s">
        <v>348</v>
      </c>
      <c r="D426" s="5" t="s">
        <v>505</v>
      </c>
      <c r="E426" s="5" t="s">
        <v>12</v>
      </c>
    </row>
    <row r="427" ht="15.6" spans="1:5">
      <c r="A427" s="5">
        <f>425</f>
        <v>425</v>
      </c>
      <c r="B427" s="5" t="s">
        <v>508</v>
      </c>
      <c r="C427" s="5" t="s">
        <v>348</v>
      </c>
      <c r="D427" s="5" t="s">
        <v>505</v>
      </c>
      <c r="E427" s="5" t="s">
        <v>9</v>
      </c>
    </row>
    <row r="428" ht="15.6" spans="1:5">
      <c r="A428" s="5">
        <f>426</f>
        <v>426</v>
      </c>
      <c r="B428" s="5" t="s">
        <v>509</v>
      </c>
      <c r="C428" s="5" t="s">
        <v>348</v>
      </c>
      <c r="D428" s="5" t="s">
        <v>505</v>
      </c>
      <c r="E428" s="5" t="s">
        <v>12</v>
      </c>
    </row>
    <row r="429" ht="15.6" spans="1:5">
      <c r="A429" s="5">
        <f>427</f>
        <v>427</v>
      </c>
      <c r="B429" s="5" t="s">
        <v>510</v>
      </c>
      <c r="C429" s="5" t="s">
        <v>348</v>
      </c>
      <c r="D429" s="5" t="s">
        <v>505</v>
      </c>
      <c r="E429" s="5" t="s">
        <v>15</v>
      </c>
    </row>
    <row r="430" ht="15.6" spans="1:5">
      <c r="A430" s="5">
        <f>428</f>
        <v>428</v>
      </c>
      <c r="B430" s="5" t="s">
        <v>511</v>
      </c>
      <c r="C430" s="5" t="s">
        <v>348</v>
      </c>
      <c r="D430" s="5" t="s">
        <v>505</v>
      </c>
      <c r="E430" s="5" t="s">
        <v>15</v>
      </c>
    </row>
    <row r="431" ht="15.6" spans="1:5">
      <c r="A431" s="5">
        <f>429</f>
        <v>429</v>
      </c>
      <c r="B431" s="5" t="s">
        <v>512</v>
      </c>
      <c r="C431" s="5" t="s">
        <v>348</v>
      </c>
      <c r="D431" s="5" t="s">
        <v>513</v>
      </c>
      <c r="E431" s="5" t="s">
        <v>15</v>
      </c>
    </row>
    <row r="432" ht="15.6" spans="1:5">
      <c r="A432" s="5">
        <f>430</f>
        <v>430</v>
      </c>
      <c r="B432" s="5" t="s">
        <v>514</v>
      </c>
      <c r="C432" s="5" t="s">
        <v>348</v>
      </c>
      <c r="D432" s="5" t="s">
        <v>513</v>
      </c>
      <c r="E432" s="5" t="s">
        <v>15</v>
      </c>
    </row>
    <row r="433" ht="15.6" spans="1:5">
      <c r="A433" s="5">
        <f>431</f>
        <v>431</v>
      </c>
      <c r="B433" s="5" t="s">
        <v>515</v>
      </c>
      <c r="C433" s="5" t="s">
        <v>348</v>
      </c>
      <c r="D433" s="5" t="s">
        <v>513</v>
      </c>
      <c r="E433" s="5" t="s">
        <v>15</v>
      </c>
    </row>
    <row r="434" ht="15.6" spans="1:5">
      <c r="A434" s="5">
        <f>432</f>
        <v>432</v>
      </c>
      <c r="B434" s="5" t="s">
        <v>516</v>
      </c>
      <c r="C434" s="5" t="s">
        <v>348</v>
      </c>
      <c r="D434" s="5" t="s">
        <v>513</v>
      </c>
      <c r="E434" s="5" t="s">
        <v>9</v>
      </c>
    </row>
    <row r="435" ht="15.6" spans="1:5">
      <c r="A435" s="5">
        <f>433</f>
        <v>433</v>
      </c>
      <c r="B435" s="5" t="s">
        <v>517</v>
      </c>
      <c r="C435" s="5" t="s">
        <v>348</v>
      </c>
      <c r="D435" s="5" t="s">
        <v>513</v>
      </c>
      <c r="E435" s="5" t="s">
        <v>15</v>
      </c>
    </row>
    <row r="436" ht="15.6" spans="1:5">
      <c r="A436" s="5">
        <f>434</f>
        <v>434</v>
      </c>
      <c r="B436" s="5" t="s">
        <v>518</v>
      </c>
      <c r="C436" s="5" t="s">
        <v>348</v>
      </c>
      <c r="D436" s="5" t="s">
        <v>519</v>
      </c>
      <c r="E436" s="5" t="s">
        <v>9</v>
      </c>
    </row>
    <row r="437" ht="15.6" spans="1:5">
      <c r="A437" s="5">
        <f>435</f>
        <v>435</v>
      </c>
      <c r="B437" s="5" t="s">
        <v>520</v>
      </c>
      <c r="C437" s="5" t="s">
        <v>348</v>
      </c>
      <c r="D437" s="5" t="s">
        <v>519</v>
      </c>
      <c r="E437" s="5" t="s">
        <v>15</v>
      </c>
    </row>
    <row r="438" ht="15.6" spans="1:5">
      <c r="A438" s="5">
        <f>436</f>
        <v>436</v>
      </c>
      <c r="B438" s="5" t="s">
        <v>521</v>
      </c>
      <c r="C438" s="5" t="s">
        <v>348</v>
      </c>
      <c r="D438" s="5" t="s">
        <v>519</v>
      </c>
      <c r="E438" s="5" t="s">
        <v>15</v>
      </c>
    </row>
    <row r="439" ht="15.6" spans="1:5">
      <c r="A439" s="5">
        <f>437</f>
        <v>437</v>
      </c>
      <c r="B439" s="5" t="s">
        <v>522</v>
      </c>
      <c r="C439" s="5" t="s">
        <v>348</v>
      </c>
      <c r="D439" s="5" t="s">
        <v>519</v>
      </c>
      <c r="E439" s="5" t="s">
        <v>15</v>
      </c>
    </row>
    <row r="440" ht="15.6" spans="1:5">
      <c r="A440" s="5">
        <f>438</f>
        <v>438</v>
      </c>
      <c r="B440" s="5" t="s">
        <v>523</v>
      </c>
      <c r="C440" s="5" t="s">
        <v>348</v>
      </c>
      <c r="D440" s="5" t="s">
        <v>519</v>
      </c>
      <c r="E440" s="5" t="s">
        <v>15</v>
      </c>
    </row>
    <row r="441" ht="15.6" spans="1:5">
      <c r="A441" s="5">
        <f>439</f>
        <v>439</v>
      </c>
      <c r="B441" s="5" t="s">
        <v>524</v>
      </c>
      <c r="C441" s="5" t="s">
        <v>348</v>
      </c>
      <c r="D441" s="5" t="s">
        <v>519</v>
      </c>
      <c r="E441" s="5" t="s">
        <v>9</v>
      </c>
    </row>
    <row r="442" ht="15.6" spans="1:5">
      <c r="A442" s="5">
        <f>440</f>
        <v>440</v>
      </c>
      <c r="B442" s="5" t="s">
        <v>525</v>
      </c>
      <c r="C442" s="5" t="s">
        <v>348</v>
      </c>
      <c r="D442" s="5" t="s">
        <v>519</v>
      </c>
      <c r="E442" s="5" t="s">
        <v>12</v>
      </c>
    </row>
    <row r="443" ht="15.6" spans="1:5">
      <c r="A443" s="5">
        <f>441</f>
        <v>441</v>
      </c>
      <c r="B443" s="5" t="s">
        <v>526</v>
      </c>
      <c r="C443" s="5" t="s">
        <v>348</v>
      </c>
      <c r="D443" s="5" t="s">
        <v>527</v>
      </c>
      <c r="E443" s="5" t="s">
        <v>15</v>
      </c>
    </row>
    <row r="444" ht="15.6" spans="1:5">
      <c r="A444" s="5">
        <f>442</f>
        <v>442</v>
      </c>
      <c r="B444" s="5" t="s">
        <v>528</v>
      </c>
      <c r="C444" s="5" t="s">
        <v>348</v>
      </c>
      <c r="D444" s="5" t="s">
        <v>527</v>
      </c>
      <c r="E444" s="5" t="s">
        <v>12</v>
      </c>
    </row>
    <row r="445" ht="15.6" spans="1:5">
      <c r="A445" s="5">
        <f>443</f>
        <v>443</v>
      </c>
      <c r="B445" s="5" t="s">
        <v>529</v>
      </c>
      <c r="C445" s="5" t="s">
        <v>348</v>
      </c>
      <c r="D445" s="5" t="s">
        <v>527</v>
      </c>
      <c r="E445" s="5" t="s">
        <v>15</v>
      </c>
    </row>
    <row r="446" ht="15.6" spans="1:5">
      <c r="A446" s="5">
        <f>444</f>
        <v>444</v>
      </c>
      <c r="B446" s="5" t="s">
        <v>530</v>
      </c>
      <c r="C446" s="5" t="s">
        <v>348</v>
      </c>
      <c r="D446" s="5" t="s">
        <v>527</v>
      </c>
      <c r="E446" s="5" t="s">
        <v>12</v>
      </c>
    </row>
    <row r="447" ht="15.6" spans="1:5">
      <c r="A447" s="5">
        <f>445</f>
        <v>445</v>
      </c>
      <c r="B447" s="5" t="s">
        <v>153</v>
      </c>
      <c r="C447" s="5" t="s">
        <v>348</v>
      </c>
      <c r="D447" s="5" t="s">
        <v>527</v>
      </c>
      <c r="E447" s="5" t="s">
        <v>15</v>
      </c>
    </row>
    <row r="448" ht="15.6" spans="1:5">
      <c r="A448" s="5">
        <f>446</f>
        <v>446</v>
      </c>
      <c r="B448" s="5" t="s">
        <v>531</v>
      </c>
      <c r="C448" s="5" t="s">
        <v>348</v>
      </c>
      <c r="D448" s="5" t="s">
        <v>532</v>
      </c>
      <c r="E448" s="5" t="s">
        <v>15</v>
      </c>
    </row>
    <row r="449" ht="15.6" spans="1:5">
      <c r="A449" s="5">
        <f>447</f>
        <v>447</v>
      </c>
      <c r="B449" s="5" t="s">
        <v>533</v>
      </c>
      <c r="C449" s="5" t="s">
        <v>348</v>
      </c>
      <c r="D449" s="5" t="s">
        <v>532</v>
      </c>
      <c r="E449" s="5" t="s">
        <v>12</v>
      </c>
    </row>
    <row r="450" ht="15.6" spans="1:5">
      <c r="A450" s="5">
        <f>448</f>
        <v>448</v>
      </c>
      <c r="B450" s="5" t="s">
        <v>534</v>
      </c>
      <c r="C450" s="5" t="s">
        <v>348</v>
      </c>
      <c r="D450" s="5" t="s">
        <v>532</v>
      </c>
      <c r="E450" s="5" t="s">
        <v>15</v>
      </c>
    </row>
    <row r="451" ht="15.6" spans="1:5">
      <c r="A451" s="5">
        <f>449</f>
        <v>449</v>
      </c>
      <c r="B451" s="5" t="s">
        <v>535</v>
      </c>
      <c r="C451" s="5" t="s">
        <v>348</v>
      </c>
      <c r="D451" s="5" t="s">
        <v>532</v>
      </c>
      <c r="E451" s="5" t="s">
        <v>9</v>
      </c>
    </row>
    <row r="452" ht="15.6" spans="1:5">
      <c r="A452" s="5">
        <f>450</f>
        <v>450</v>
      </c>
      <c r="B452" s="5" t="s">
        <v>536</v>
      </c>
      <c r="C452" s="5" t="s">
        <v>348</v>
      </c>
      <c r="D452" s="5" t="s">
        <v>532</v>
      </c>
      <c r="E452" s="5" t="s">
        <v>9</v>
      </c>
    </row>
    <row r="453" ht="15.6" spans="1:5">
      <c r="A453" s="5">
        <f>451</f>
        <v>451</v>
      </c>
      <c r="B453" s="5" t="s">
        <v>537</v>
      </c>
      <c r="C453" s="5" t="s">
        <v>348</v>
      </c>
      <c r="D453" s="5" t="s">
        <v>532</v>
      </c>
      <c r="E453" s="5" t="s">
        <v>15</v>
      </c>
    </row>
    <row r="454" ht="15.6" spans="1:5">
      <c r="A454" s="5">
        <f>452</f>
        <v>452</v>
      </c>
      <c r="B454" s="5" t="s">
        <v>538</v>
      </c>
      <c r="C454" s="5" t="s">
        <v>348</v>
      </c>
      <c r="D454" s="5" t="s">
        <v>539</v>
      </c>
      <c r="E454" s="5" t="s">
        <v>15</v>
      </c>
    </row>
    <row r="455" ht="15.6" spans="1:5">
      <c r="A455" s="5">
        <f>453</f>
        <v>453</v>
      </c>
      <c r="B455" s="5" t="s">
        <v>540</v>
      </c>
      <c r="C455" s="5" t="s">
        <v>348</v>
      </c>
      <c r="D455" s="5" t="s">
        <v>539</v>
      </c>
      <c r="E455" s="5" t="s">
        <v>15</v>
      </c>
    </row>
    <row r="456" ht="15.6" spans="1:5">
      <c r="A456" s="5">
        <f>454</f>
        <v>454</v>
      </c>
      <c r="B456" s="5" t="s">
        <v>541</v>
      </c>
      <c r="C456" s="5" t="s">
        <v>348</v>
      </c>
      <c r="D456" s="5" t="s">
        <v>539</v>
      </c>
      <c r="E456" s="5" t="s">
        <v>15</v>
      </c>
    </row>
    <row r="457" ht="15.6" spans="1:5">
      <c r="A457" s="5">
        <f>455</f>
        <v>455</v>
      </c>
      <c r="B457" s="5" t="s">
        <v>542</v>
      </c>
      <c r="C457" s="5" t="s">
        <v>348</v>
      </c>
      <c r="D457" s="5" t="s">
        <v>539</v>
      </c>
      <c r="E457" s="5" t="s">
        <v>12</v>
      </c>
    </row>
    <row r="458" ht="15.6" spans="1:5">
      <c r="A458" s="5">
        <f>456</f>
        <v>456</v>
      </c>
      <c r="B458" s="5" t="s">
        <v>543</v>
      </c>
      <c r="C458" s="5" t="s">
        <v>348</v>
      </c>
      <c r="D458" s="5" t="s">
        <v>544</v>
      </c>
      <c r="E458" s="5" t="s">
        <v>12</v>
      </c>
    </row>
    <row r="459" ht="15.6" spans="1:5">
      <c r="A459" s="5">
        <f>457</f>
        <v>457</v>
      </c>
      <c r="B459" s="5" t="s">
        <v>545</v>
      </c>
      <c r="C459" s="5" t="s">
        <v>348</v>
      </c>
      <c r="D459" s="5" t="s">
        <v>544</v>
      </c>
      <c r="E459" s="5" t="s">
        <v>12</v>
      </c>
    </row>
    <row r="460" ht="15.6" spans="1:5">
      <c r="A460" s="5">
        <f>458</f>
        <v>458</v>
      </c>
      <c r="B460" s="5" t="s">
        <v>546</v>
      </c>
      <c r="C460" s="5" t="s">
        <v>348</v>
      </c>
      <c r="D460" s="5" t="s">
        <v>544</v>
      </c>
      <c r="E460" s="5" t="s">
        <v>9</v>
      </c>
    </row>
    <row r="461" ht="15.6" spans="1:5">
      <c r="A461" s="5">
        <f>459</f>
        <v>459</v>
      </c>
      <c r="B461" s="5" t="s">
        <v>547</v>
      </c>
      <c r="C461" s="5" t="s">
        <v>348</v>
      </c>
      <c r="D461" s="5" t="s">
        <v>544</v>
      </c>
      <c r="E461" s="5" t="s">
        <v>15</v>
      </c>
    </row>
    <row r="462" ht="15.6" spans="1:5">
      <c r="A462" s="5">
        <f>460</f>
        <v>460</v>
      </c>
      <c r="B462" s="5" t="s">
        <v>548</v>
      </c>
      <c r="C462" s="5" t="s">
        <v>348</v>
      </c>
      <c r="D462" s="5" t="s">
        <v>544</v>
      </c>
      <c r="E462" s="5" t="s">
        <v>15</v>
      </c>
    </row>
    <row r="463" ht="15.6" spans="1:5">
      <c r="A463" s="5">
        <f>461</f>
        <v>461</v>
      </c>
      <c r="B463" s="5" t="s">
        <v>549</v>
      </c>
      <c r="C463" s="5" t="s">
        <v>348</v>
      </c>
      <c r="D463" s="5" t="s">
        <v>544</v>
      </c>
      <c r="E463" s="5" t="s">
        <v>15</v>
      </c>
    </row>
    <row r="464" ht="15.6" spans="1:5">
      <c r="A464" s="5">
        <f>462</f>
        <v>462</v>
      </c>
      <c r="B464" s="5" t="s">
        <v>550</v>
      </c>
      <c r="C464" s="5" t="s">
        <v>348</v>
      </c>
      <c r="D464" s="5" t="s">
        <v>544</v>
      </c>
      <c r="E464" s="5" t="s">
        <v>12</v>
      </c>
    </row>
    <row r="465" ht="15.6" spans="1:5">
      <c r="A465" s="5">
        <f>463</f>
        <v>463</v>
      </c>
      <c r="B465" s="5" t="s">
        <v>551</v>
      </c>
      <c r="C465" s="5" t="s">
        <v>348</v>
      </c>
      <c r="D465" s="5" t="s">
        <v>544</v>
      </c>
      <c r="E465" s="5" t="s">
        <v>15</v>
      </c>
    </row>
    <row r="466" ht="15.6" spans="1:5">
      <c r="A466" s="5">
        <f>464</f>
        <v>464</v>
      </c>
      <c r="B466" s="5" t="s">
        <v>552</v>
      </c>
      <c r="C466" s="5" t="s">
        <v>348</v>
      </c>
      <c r="D466" s="5" t="s">
        <v>544</v>
      </c>
      <c r="E466" s="5" t="s">
        <v>15</v>
      </c>
    </row>
    <row r="467" ht="15.6" spans="1:5">
      <c r="A467" s="5">
        <f>465</f>
        <v>465</v>
      </c>
      <c r="B467" s="5" t="s">
        <v>553</v>
      </c>
      <c r="C467" s="5" t="s">
        <v>348</v>
      </c>
      <c r="D467" s="5" t="s">
        <v>544</v>
      </c>
      <c r="E467" s="5" t="s">
        <v>15</v>
      </c>
    </row>
    <row r="468" ht="15.6" spans="1:5">
      <c r="A468" s="5">
        <f>466</f>
        <v>466</v>
      </c>
      <c r="B468" s="5" t="s">
        <v>554</v>
      </c>
      <c r="C468" s="5" t="s">
        <v>348</v>
      </c>
      <c r="D468" s="5" t="s">
        <v>544</v>
      </c>
      <c r="E468" s="5" t="s">
        <v>15</v>
      </c>
    </row>
    <row r="469" ht="15.6" spans="1:5">
      <c r="A469" s="5">
        <f>467</f>
        <v>467</v>
      </c>
      <c r="B469" s="5" t="s">
        <v>555</v>
      </c>
      <c r="C469" s="5" t="s">
        <v>348</v>
      </c>
      <c r="D469" s="5" t="s">
        <v>544</v>
      </c>
      <c r="E469" s="5" t="s">
        <v>12</v>
      </c>
    </row>
    <row r="470" ht="15.6" spans="1:5">
      <c r="A470" s="5">
        <f>468</f>
        <v>468</v>
      </c>
      <c r="B470" s="5" t="s">
        <v>556</v>
      </c>
      <c r="C470" s="5" t="s">
        <v>348</v>
      </c>
      <c r="D470" s="5" t="s">
        <v>544</v>
      </c>
      <c r="E470" s="5" t="s">
        <v>9</v>
      </c>
    </row>
    <row r="471" ht="15.6" spans="1:5">
      <c r="A471" s="5">
        <f>469</f>
        <v>469</v>
      </c>
      <c r="B471" s="5" t="s">
        <v>557</v>
      </c>
      <c r="C471" s="5" t="s">
        <v>348</v>
      </c>
      <c r="D471" s="5" t="s">
        <v>558</v>
      </c>
      <c r="E471" s="5" t="s">
        <v>12</v>
      </c>
    </row>
    <row r="472" ht="15.6" spans="1:5">
      <c r="A472" s="5">
        <f>470</f>
        <v>470</v>
      </c>
      <c r="B472" s="5" t="s">
        <v>559</v>
      </c>
      <c r="C472" s="5" t="s">
        <v>348</v>
      </c>
      <c r="D472" s="5" t="s">
        <v>558</v>
      </c>
      <c r="E472" s="5" t="s">
        <v>15</v>
      </c>
    </row>
    <row r="473" ht="15.6" spans="1:5">
      <c r="A473" s="5">
        <f>471</f>
        <v>471</v>
      </c>
      <c r="B473" s="5" t="s">
        <v>560</v>
      </c>
      <c r="C473" s="5" t="s">
        <v>348</v>
      </c>
      <c r="D473" s="5" t="s">
        <v>558</v>
      </c>
      <c r="E473" s="5" t="s">
        <v>15</v>
      </c>
    </row>
    <row r="474" ht="15.6" spans="1:5">
      <c r="A474" s="5">
        <f>472</f>
        <v>472</v>
      </c>
      <c r="B474" s="5" t="s">
        <v>561</v>
      </c>
      <c r="C474" s="5" t="s">
        <v>348</v>
      </c>
      <c r="D474" s="5" t="s">
        <v>562</v>
      </c>
      <c r="E474" s="5" t="s">
        <v>12</v>
      </c>
    </row>
    <row r="475" ht="15.6" spans="1:5">
      <c r="A475" s="5">
        <f>473</f>
        <v>473</v>
      </c>
      <c r="B475" s="5" t="s">
        <v>563</v>
      </c>
      <c r="C475" s="5" t="s">
        <v>348</v>
      </c>
      <c r="D475" s="5" t="s">
        <v>562</v>
      </c>
      <c r="E475" s="5" t="s">
        <v>12</v>
      </c>
    </row>
    <row r="476" ht="15.6" spans="1:5">
      <c r="A476" s="5">
        <f>474</f>
        <v>474</v>
      </c>
      <c r="B476" s="5" t="s">
        <v>564</v>
      </c>
      <c r="C476" s="5" t="s">
        <v>348</v>
      </c>
      <c r="D476" s="5" t="s">
        <v>562</v>
      </c>
      <c r="E476" s="5" t="s">
        <v>9</v>
      </c>
    </row>
    <row r="477" ht="15.6" spans="1:5">
      <c r="A477" s="5">
        <f>475</f>
        <v>475</v>
      </c>
      <c r="B477" s="5" t="s">
        <v>565</v>
      </c>
      <c r="C477" s="5" t="s">
        <v>348</v>
      </c>
      <c r="D477" s="5" t="s">
        <v>562</v>
      </c>
      <c r="E477" s="5" t="s">
        <v>15</v>
      </c>
    </row>
    <row r="478" ht="15.6" spans="1:5">
      <c r="A478" s="5">
        <f>476</f>
        <v>476</v>
      </c>
      <c r="B478" s="5" t="s">
        <v>566</v>
      </c>
      <c r="C478" s="5" t="s">
        <v>348</v>
      </c>
      <c r="D478" s="5" t="s">
        <v>562</v>
      </c>
      <c r="E478" s="5" t="s">
        <v>9</v>
      </c>
    </row>
    <row r="479" ht="15.6" spans="1:5">
      <c r="A479" s="5">
        <f>477</f>
        <v>477</v>
      </c>
      <c r="B479" s="5" t="s">
        <v>567</v>
      </c>
      <c r="C479" s="5" t="s">
        <v>348</v>
      </c>
      <c r="D479" s="5" t="s">
        <v>562</v>
      </c>
      <c r="E479" s="5" t="s">
        <v>12</v>
      </c>
    </row>
    <row r="480" ht="15.6" spans="1:5">
      <c r="A480" s="5">
        <f>478</f>
        <v>478</v>
      </c>
      <c r="B480" s="5" t="s">
        <v>568</v>
      </c>
      <c r="C480" s="5" t="s">
        <v>348</v>
      </c>
      <c r="D480" s="5" t="s">
        <v>562</v>
      </c>
      <c r="E480" s="5" t="s">
        <v>9</v>
      </c>
    </row>
    <row r="481" ht="15.6" spans="1:5">
      <c r="A481" s="5">
        <f>479</f>
        <v>479</v>
      </c>
      <c r="B481" s="5" t="s">
        <v>569</v>
      </c>
      <c r="C481" s="5" t="s">
        <v>348</v>
      </c>
      <c r="D481" s="5" t="s">
        <v>570</v>
      </c>
      <c r="E481" s="5" t="s">
        <v>12</v>
      </c>
    </row>
    <row r="482" ht="15.6" spans="1:5">
      <c r="A482" s="5">
        <f>480</f>
        <v>480</v>
      </c>
      <c r="B482" s="5" t="s">
        <v>571</v>
      </c>
      <c r="C482" s="5" t="s">
        <v>348</v>
      </c>
      <c r="D482" s="5" t="s">
        <v>570</v>
      </c>
      <c r="E482" s="5" t="s">
        <v>9</v>
      </c>
    </row>
    <row r="483" ht="15.6" spans="1:5">
      <c r="A483" s="5">
        <f>481</f>
        <v>481</v>
      </c>
      <c r="B483" s="5" t="s">
        <v>572</v>
      </c>
      <c r="C483" s="5" t="s">
        <v>348</v>
      </c>
      <c r="D483" s="5" t="s">
        <v>570</v>
      </c>
      <c r="E483" s="5" t="s">
        <v>15</v>
      </c>
    </row>
    <row r="484" ht="15.6" spans="1:5">
      <c r="A484" s="5">
        <f>482</f>
        <v>482</v>
      </c>
      <c r="B484" s="5" t="s">
        <v>573</v>
      </c>
      <c r="C484" s="5" t="s">
        <v>348</v>
      </c>
      <c r="D484" s="5" t="s">
        <v>570</v>
      </c>
      <c r="E484" s="5" t="s">
        <v>12</v>
      </c>
    </row>
    <row r="485" ht="15.6" spans="1:5">
      <c r="A485" s="5">
        <f>483</f>
        <v>483</v>
      </c>
      <c r="B485" s="5" t="s">
        <v>574</v>
      </c>
      <c r="C485" s="5" t="s">
        <v>348</v>
      </c>
      <c r="D485" s="5" t="s">
        <v>575</v>
      </c>
      <c r="E485" s="5" t="s">
        <v>15</v>
      </c>
    </row>
    <row r="486" ht="15.6" spans="1:5">
      <c r="A486" s="5">
        <f>484</f>
        <v>484</v>
      </c>
      <c r="B486" s="5" t="s">
        <v>576</v>
      </c>
      <c r="C486" s="5" t="s">
        <v>348</v>
      </c>
      <c r="D486" s="5" t="s">
        <v>575</v>
      </c>
      <c r="E486" s="5" t="s">
        <v>12</v>
      </c>
    </row>
    <row r="487" ht="15.6" spans="1:5">
      <c r="A487" s="5">
        <f>485</f>
        <v>485</v>
      </c>
      <c r="B487" s="5" t="s">
        <v>577</v>
      </c>
      <c r="C487" s="5" t="s">
        <v>348</v>
      </c>
      <c r="D487" s="5" t="s">
        <v>575</v>
      </c>
      <c r="E487" s="5" t="s">
        <v>9</v>
      </c>
    </row>
    <row r="488" ht="15.6" spans="1:5">
      <c r="A488" s="5">
        <f>486</f>
        <v>486</v>
      </c>
      <c r="B488" s="5" t="s">
        <v>578</v>
      </c>
      <c r="C488" s="5" t="s">
        <v>348</v>
      </c>
      <c r="D488" s="5" t="s">
        <v>575</v>
      </c>
      <c r="E488" s="5" t="s">
        <v>9</v>
      </c>
    </row>
    <row r="489" ht="15.6" spans="1:5">
      <c r="A489" s="5">
        <f>487</f>
        <v>487</v>
      </c>
      <c r="B489" s="5" t="s">
        <v>579</v>
      </c>
      <c r="C489" s="5" t="s">
        <v>348</v>
      </c>
      <c r="D489" s="5" t="s">
        <v>575</v>
      </c>
      <c r="E489" s="5" t="s">
        <v>9</v>
      </c>
    </row>
    <row r="490" ht="15.6" spans="1:5">
      <c r="A490" s="5">
        <f>488</f>
        <v>488</v>
      </c>
      <c r="B490" s="5" t="s">
        <v>580</v>
      </c>
      <c r="C490" s="5" t="s">
        <v>348</v>
      </c>
      <c r="D490" s="5" t="s">
        <v>575</v>
      </c>
      <c r="E490" s="5" t="s">
        <v>9</v>
      </c>
    </row>
    <row r="491" ht="15.6" spans="1:5">
      <c r="A491" s="5">
        <f>489</f>
        <v>489</v>
      </c>
      <c r="B491" s="5" t="s">
        <v>581</v>
      </c>
      <c r="C491" s="5" t="s">
        <v>348</v>
      </c>
      <c r="D491" s="5" t="s">
        <v>575</v>
      </c>
      <c r="E491" s="5" t="s">
        <v>12</v>
      </c>
    </row>
    <row r="492" ht="15.6" spans="1:5">
      <c r="A492" s="5">
        <f>490</f>
        <v>490</v>
      </c>
      <c r="B492" s="5" t="s">
        <v>582</v>
      </c>
      <c r="C492" s="5" t="s">
        <v>348</v>
      </c>
      <c r="D492" s="5" t="s">
        <v>583</v>
      </c>
      <c r="E492" s="5" t="s">
        <v>9</v>
      </c>
    </row>
    <row r="493" ht="15.6" spans="1:5">
      <c r="A493" s="5">
        <f>491</f>
        <v>491</v>
      </c>
      <c r="B493" s="5" t="s">
        <v>584</v>
      </c>
      <c r="C493" s="5" t="s">
        <v>348</v>
      </c>
      <c r="D493" s="5" t="s">
        <v>583</v>
      </c>
      <c r="E493" s="5" t="s">
        <v>15</v>
      </c>
    </row>
    <row r="494" ht="15.6" spans="1:5">
      <c r="A494" s="5">
        <f>492</f>
        <v>492</v>
      </c>
      <c r="B494" s="5" t="s">
        <v>585</v>
      </c>
      <c r="C494" s="5" t="s">
        <v>348</v>
      </c>
      <c r="D494" s="5" t="s">
        <v>583</v>
      </c>
      <c r="E494" s="5" t="s">
        <v>15</v>
      </c>
    </row>
    <row r="495" ht="15.6" spans="1:5">
      <c r="A495" s="5">
        <f>493</f>
        <v>493</v>
      </c>
      <c r="B495" s="5" t="s">
        <v>586</v>
      </c>
      <c r="C495" s="5" t="s">
        <v>348</v>
      </c>
      <c r="D495" s="5" t="s">
        <v>587</v>
      </c>
      <c r="E495" s="5" t="s">
        <v>9</v>
      </c>
    </row>
    <row r="496" ht="15.6" spans="1:5">
      <c r="A496" s="5">
        <f>494</f>
        <v>494</v>
      </c>
      <c r="B496" s="5" t="s">
        <v>588</v>
      </c>
      <c r="C496" s="5" t="s">
        <v>348</v>
      </c>
      <c r="D496" s="5" t="s">
        <v>587</v>
      </c>
      <c r="E496" s="5" t="s">
        <v>15</v>
      </c>
    </row>
    <row r="497" ht="15.6" spans="1:5">
      <c r="A497" s="5">
        <f>495</f>
        <v>495</v>
      </c>
      <c r="B497" s="5" t="s">
        <v>589</v>
      </c>
      <c r="C497" s="5" t="s">
        <v>348</v>
      </c>
      <c r="D497" s="5" t="s">
        <v>587</v>
      </c>
      <c r="E497" s="5" t="s">
        <v>12</v>
      </c>
    </row>
    <row r="498" ht="15.6" spans="1:5">
      <c r="A498" s="5">
        <f>496</f>
        <v>496</v>
      </c>
      <c r="B498" s="5" t="s">
        <v>590</v>
      </c>
      <c r="C498" s="5" t="s">
        <v>348</v>
      </c>
      <c r="D498" s="5" t="s">
        <v>587</v>
      </c>
      <c r="E498" s="5" t="s">
        <v>15</v>
      </c>
    </row>
    <row r="499" ht="15.6" spans="1:5">
      <c r="A499" s="5">
        <f>497</f>
        <v>497</v>
      </c>
      <c r="B499" s="5" t="s">
        <v>591</v>
      </c>
      <c r="C499" s="5" t="s">
        <v>348</v>
      </c>
      <c r="D499" s="5" t="s">
        <v>587</v>
      </c>
      <c r="E499" s="5" t="s">
        <v>12</v>
      </c>
    </row>
    <row r="500" ht="15.6" spans="1:5">
      <c r="A500" s="5">
        <f>498</f>
        <v>498</v>
      </c>
      <c r="B500" s="5" t="s">
        <v>592</v>
      </c>
      <c r="C500" s="5" t="s">
        <v>348</v>
      </c>
      <c r="D500" s="5" t="s">
        <v>593</v>
      </c>
      <c r="E500" s="5" t="s">
        <v>12</v>
      </c>
    </row>
    <row r="501" ht="15.6" spans="1:5">
      <c r="A501" s="5">
        <f>499</f>
        <v>499</v>
      </c>
      <c r="B501" s="5" t="s">
        <v>342</v>
      </c>
      <c r="C501" s="5" t="s">
        <v>348</v>
      </c>
      <c r="D501" s="5" t="s">
        <v>593</v>
      </c>
      <c r="E501" s="5" t="s">
        <v>15</v>
      </c>
    </row>
    <row r="502" ht="15.6" spans="1:5">
      <c r="A502" s="5">
        <f>500</f>
        <v>500</v>
      </c>
      <c r="B502" s="5" t="s">
        <v>594</v>
      </c>
      <c r="C502" s="5" t="s">
        <v>348</v>
      </c>
      <c r="D502" s="5" t="s">
        <v>593</v>
      </c>
      <c r="E502" s="5" t="s">
        <v>9</v>
      </c>
    </row>
    <row r="503" ht="15.6" spans="1:5">
      <c r="A503" s="5">
        <f>501</f>
        <v>501</v>
      </c>
      <c r="B503" s="5" t="s">
        <v>595</v>
      </c>
      <c r="C503" s="5" t="s">
        <v>348</v>
      </c>
      <c r="D503" s="5" t="s">
        <v>593</v>
      </c>
      <c r="E503" s="5" t="s">
        <v>15</v>
      </c>
    </row>
    <row r="504" ht="15.6" spans="1:5">
      <c r="A504" s="5">
        <f>502</f>
        <v>502</v>
      </c>
      <c r="B504" s="5" t="s">
        <v>596</v>
      </c>
      <c r="C504" s="5" t="s">
        <v>348</v>
      </c>
      <c r="D504" s="5" t="s">
        <v>597</v>
      </c>
      <c r="E504" s="5" t="s">
        <v>12</v>
      </c>
    </row>
    <row r="505" ht="15.6" spans="1:5">
      <c r="A505" s="5">
        <f>503</f>
        <v>503</v>
      </c>
      <c r="B505" s="5" t="s">
        <v>598</v>
      </c>
      <c r="C505" s="5" t="s">
        <v>348</v>
      </c>
      <c r="D505" s="5" t="s">
        <v>597</v>
      </c>
      <c r="E505" s="5" t="s">
        <v>15</v>
      </c>
    </row>
    <row r="506" ht="15.6" spans="1:5">
      <c r="A506" s="5">
        <f>504</f>
        <v>504</v>
      </c>
      <c r="B506" s="5" t="s">
        <v>599</v>
      </c>
      <c r="C506" s="5" t="s">
        <v>348</v>
      </c>
      <c r="D506" s="5" t="s">
        <v>597</v>
      </c>
      <c r="E506" s="5" t="s">
        <v>15</v>
      </c>
    </row>
    <row r="507" ht="15.6" spans="1:5">
      <c r="A507" s="5">
        <f>505</f>
        <v>505</v>
      </c>
      <c r="B507" s="5" t="s">
        <v>600</v>
      </c>
      <c r="C507" s="5" t="s">
        <v>348</v>
      </c>
      <c r="D507" s="5" t="s">
        <v>597</v>
      </c>
      <c r="E507" s="5" t="s">
        <v>15</v>
      </c>
    </row>
    <row r="508" ht="15.6" spans="1:5">
      <c r="A508" s="5">
        <f>506</f>
        <v>506</v>
      </c>
      <c r="B508" s="5" t="s">
        <v>601</v>
      </c>
      <c r="C508" s="5" t="s">
        <v>348</v>
      </c>
      <c r="D508" s="5" t="s">
        <v>597</v>
      </c>
      <c r="E508" s="5" t="s">
        <v>12</v>
      </c>
    </row>
    <row r="509" ht="15.6" spans="1:5">
      <c r="A509" s="5">
        <f>507</f>
        <v>507</v>
      </c>
      <c r="B509" s="5" t="s">
        <v>602</v>
      </c>
      <c r="C509" s="5" t="s">
        <v>348</v>
      </c>
      <c r="D509" s="5" t="s">
        <v>597</v>
      </c>
      <c r="E509" s="5" t="s">
        <v>9</v>
      </c>
    </row>
    <row r="510" ht="15.6" spans="1:5">
      <c r="A510" s="5">
        <f>508</f>
        <v>508</v>
      </c>
      <c r="B510" s="5" t="s">
        <v>603</v>
      </c>
      <c r="C510" s="5" t="s">
        <v>348</v>
      </c>
      <c r="D510" s="5" t="s">
        <v>597</v>
      </c>
      <c r="E510" s="5" t="s">
        <v>15</v>
      </c>
    </row>
    <row r="511" ht="15.6" spans="1:5">
      <c r="A511" s="5">
        <f>509</f>
        <v>509</v>
      </c>
      <c r="B511" s="5" t="s">
        <v>604</v>
      </c>
      <c r="C511" s="5" t="s">
        <v>348</v>
      </c>
      <c r="D511" s="5" t="s">
        <v>605</v>
      </c>
      <c r="E511" s="5" t="s">
        <v>9</v>
      </c>
    </row>
    <row r="512" ht="15.6" spans="1:5">
      <c r="A512" s="5">
        <f>510</f>
        <v>510</v>
      </c>
      <c r="B512" s="5" t="s">
        <v>606</v>
      </c>
      <c r="C512" s="5" t="s">
        <v>348</v>
      </c>
      <c r="D512" s="5" t="s">
        <v>605</v>
      </c>
      <c r="E512" s="5" t="s">
        <v>15</v>
      </c>
    </row>
    <row r="513" ht="15.6" spans="1:5">
      <c r="A513" s="5">
        <f>511</f>
        <v>511</v>
      </c>
      <c r="B513" s="5" t="s">
        <v>607</v>
      </c>
      <c r="C513" s="5" t="s">
        <v>348</v>
      </c>
      <c r="D513" s="5" t="s">
        <v>605</v>
      </c>
      <c r="E513" s="5" t="s">
        <v>12</v>
      </c>
    </row>
    <row r="514" ht="15.6" spans="1:5">
      <c r="A514" s="5">
        <f>512</f>
        <v>512</v>
      </c>
      <c r="B514" s="5" t="s">
        <v>608</v>
      </c>
      <c r="C514" s="5" t="s">
        <v>348</v>
      </c>
      <c r="D514" s="5" t="s">
        <v>605</v>
      </c>
      <c r="E514" s="5" t="s">
        <v>15</v>
      </c>
    </row>
    <row r="515" ht="15.6" spans="1:5">
      <c r="A515" s="5">
        <f>513</f>
        <v>513</v>
      </c>
      <c r="B515" s="5" t="s">
        <v>609</v>
      </c>
      <c r="C515" s="5" t="s">
        <v>348</v>
      </c>
      <c r="D515" s="5" t="s">
        <v>605</v>
      </c>
      <c r="E515" s="5" t="s">
        <v>9</v>
      </c>
    </row>
    <row r="516" ht="15.6" spans="1:5">
      <c r="A516" s="5">
        <f>514</f>
        <v>514</v>
      </c>
      <c r="B516" s="5" t="s">
        <v>610</v>
      </c>
      <c r="C516" s="5" t="s">
        <v>348</v>
      </c>
      <c r="D516" s="5" t="s">
        <v>611</v>
      </c>
      <c r="E516" s="5" t="s">
        <v>15</v>
      </c>
    </row>
    <row r="517" ht="15.6" spans="1:5">
      <c r="A517" s="5">
        <f>515</f>
        <v>515</v>
      </c>
      <c r="B517" s="5" t="s">
        <v>612</v>
      </c>
      <c r="C517" s="5" t="s">
        <v>348</v>
      </c>
      <c r="D517" s="5" t="s">
        <v>611</v>
      </c>
      <c r="E517" s="5" t="s">
        <v>9</v>
      </c>
    </row>
    <row r="518" ht="15.6" spans="1:5">
      <c r="A518" s="5">
        <f>516</f>
        <v>516</v>
      </c>
      <c r="B518" s="5" t="s">
        <v>613</v>
      </c>
      <c r="C518" s="5" t="s">
        <v>348</v>
      </c>
      <c r="D518" s="5" t="s">
        <v>611</v>
      </c>
      <c r="E518" s="5" t="s">
        <v>15</v>
      </c>
    </row>
    <row r="519" ht="15.6" spans="1:5">
      <c r="A519" s="5">
        <f>517</f>
        <v>517</v>
      </c>
      <c r="B519" s="5" t="s">
        <v>614</v>
      </c>
      <c r="C519" s="5" t="s">
        <v>348</v>
      </c>
      <c r="D519" s="5" t="s">
        <v>611</v>
      </c>
      <c r="E519" s="5" t="s">
        <v>9</v>
      </c>
    </row>
    <row r="520" ht="15.6" spans="1:5">
      <c r="A520" s="5">
        <f>518</f>
        <v>518</v>
      </c>
      <c r="B520" s="5" t="s">
        <v>615</v>
      </c>
      <c r="C520" s="5" t="s">
        <v>348</v>
      </c>
      <c r="D520" s="5" t="s">
        <v>611</v>
      </c>
      <c r="E520" s="5" t="s">
        <v>15</v>
      </c>
    </row>
    <row r="521" ht="15.6" spans="1:5">
      <c r="A521" s="5">
        <f>519</f>
        <v>519</v>
      </c>
      <c r="B521" s="5" t="s">
        <v>616</v>
      </c>
      <c r="C521" s="5" t="s">
        <v>348</v>
      </c>
      <c r="D521" s="5" t="s">
        <v>611</v>
      </c>
      <c r="E521" s="5" t="s">
        <v>12</v>
      </c>
    </row>
    <row r="522" ht="15.6" spans="1:5">
      <c r="A522" s="5">
        <f>520</f>
        <v>520</v>
      </c>
      <c r="B522" s="5" t="s">
        <v>617</v>
      </c>
      <c r="C522" s="5" t="s">
        <v>348</v>
      </c>
      <c r="D522" s="5" t="s">
        <v>611</v>
      </c>
      <c r="E522" s="5" t="s">
        <v>15</v>
      </c>
    </row>
    <row r="523" ht="15.6" spans="1:5">
      <c r="A523" s="5">
        <f>521</f>
        <v>521</v>
      </c>
      <c r="B523" s="5" t="s">
        <v>618</v>
      </c>
      <c r="C523" s="5" t="s">
        <v>348</v>
      </c>
      <c r="D523" s="5" t="s">
        <v>611</v>
      </c>
      <c r="E523" s="5" t="s">
        <v>15</v>
      </c>
    </row>
    <row r="524" ht="15.6" spans="1:5">
      <c r="A524" s="5">
        <f>522</f>
        <v>522</v>
      </c>
      <c r="B524" s="5" t="s">
        <v>619</v>
      </c>
      <c r="C524" s="5" t="s">
        <v>348</v>
      </c>
      <c r="D524" s="5" t="s">
        <v>611</v>
      </c>
      <c r="E524" s="5" t="s">
        <v>9</v>
      </c>
    </row>
    <row r="525" ht="15.6" spans="1:5">
      <c r="A525" s="5">
        <f>523</f>
        <v>523</v>
      </c>
      <c r="B525" s="5" t="s">
        <v>620</v>
      </c>
      <c r="C525" s="5" t="s">
        <v>348</v>
      </c>
      <c r="D525" s="5" t="s">
        <v>611</v>
      </c>
      <c r="E525" s="5" t="s">
        <v>15</v>
      </c>
    </row>
    <row r="526" ht="15.6" spans="1:5">
      <c r="A526" s="5">
        <f>524</f>
        <v>524</v>
      </c>
      <c r="B526" s="5" t="s">
        <v>621</v>
      </c>
      <c r="C526" s="5" t="s">
        <v>348</v>
      </c>
      <c r="D526" s="5" t="s">
        <v>611</v>
      </c>
      <c r="E526" s="5" t="s">
        <v>15</v>
      </c>
    </row>
    <row r="527" ht="15.6" spans="1:5">
      <c r="A527" s="5">
        <f>525</f>
        <v>525</v>
      </c>
      <c r="B527" s="5" t="s">
        <v>622</v>
      </c>
      <c r="C527" s="5" t="s">
        <v>348</v>
      </c>
      <c r="D527" s="5" t="s">
        <v>611</v>
      </c>
      <c r="E527" s="5" t="s">
        <v>15</v>
      </c>
    </row>
    <row r="528" ht="15.6" spans="1:5">
      <c r="A528" s="5">
        <f>526</f>
        <v>526</v>
      </c>
      <c r="B528" s="5" t="s">
        <v>623</v>
      </c>
      <c r="C528" s="5" t="s">
        <v>348</v>
      </c>
      <c r="D528" s="5" t="s">
        <v>611</v>
      </c>
      <c r="E528" s="5" t="s">
        <v>15</v>
      </c>
    </row>
    <row r="529" ht="15.6" spans="1:5">
      <c r="A529" s="5">
        <f>527</f>
        <v>527</v>
      </c>
      <c r="B529" s="5" t="s">
        <v>624</v>
      </c>
      <c r="C529" s="5" t="s">
        <v>348</v>
      </c>
      <c r="D529" s="5" t="s">
        <v>625</v>
      </c>
      <c r="E529" s="5" t="s">
        <v>15</v>
      </c>
    </row>
    <row r="530" ht="15.6" spans="1:5">
      <c r="A530" s="5">
        <f>528</f>
        <v>528</v>
      </c>
      <c r="B530" s="5" t="s">
        <v>626</v>
      </c>
      <c r="C530" s="5" t="s">
        <v>348</v>
      </c>
      <c r="D530" s="5" t="s">
        <v>625</v>
      </c>
      <c r="E530" s="5" t="s">
        <v>15</v>
      </c>
    </row>
    <row r="531" ht="15.6" spans="1:5">
      <c r="A531" s="5">
        <f>529</f>
        <v>529</v>
      </c>
      <c r="B531" s="5" t="s">
        <v>627</v>
      </c>
      <c r="C531" s="5" t="s">
        <v>348</v>
      </c>
      <c r="D531" s="5" t="s">
        <v>625</v>
      </c>
      <c r="E531" s="5" t="s">
        <v>9</v>
      </c>
    </row>
    <row r="532" ht="15.6" spans="1:5">
      <c r="A532" s="5">
        <f>530</f>
        <v>530</v>
      </c>
      <c r="B532" s="5" t="s">
        <v>628</v>
      </c>
      <c r="C532" s="5" t="s">
        <v>348</v>
      </c>
      <c r="D532" s="5" t="s">
        <v>625</v>
      </c>
      <c r="E532" s="5" t="s">
        <v>15</v>
      </c>
    </row>
    <row r="533" ht="15.6" spans="1:5">
      <c r="A533" s="5">
        <f>531</f>
        <v>531</v>
      </c>
      <c r="B533" s="5" t="s">
        <v>629</v>
      </c>
      <c r="C533" s="5" t="s">
        <v>348</v>
      </c>
      <c r="D533" s="5" t="s">
        <v>625</v>
      </c>
      <c r="E533" s="5" t="s">
        <v>15</v>
      </c>
    </row>
    <row r="534" ht="15.6" spans="1:5">
      <c r="A534" s="5">
        <f>532</f>
        <v>532</v>
      </c>
      <c r="B534" s="5" t="s">
        <v>630</v>
      </c>
      <c r="C534" s="5" t="s">
        <v>348</v>
      </c>
      <c r="D534" s="5" t="s">
        <v>625</v>
      </c>
      <c r="E534" s="5" t="s">
        <v>15</v>
      </c>
    </row>
    <row r="535" ht="15.6" spans="1:5">
      <c r="A535" s="5">
        <f>533</f>
        <v>533</v>
      </c>
      <c r="B535" s="5" t="s">
        <v>631</v>
      </c>
      <c r="C535" s="5" t="s">
        <v>348</v>
      </c>
      <c r="D535" s="5" t="s">
        <v>625</v>
      </c>
      <c r="E535" s="5" t="s">
        <v>15</v>
      </c>
    </row>
    <row r="536" ht="15.6" spans="1:5">
      <c r="A536" s="5">
        <f>534</f>
        <v>534</v>
      </c>
      <c r="B536" s="5" t="s">
        <v>632</v>
      </c>
      <c r="C536" s="5" t="s">
        <v>348</v>
      </c>
      <c r="D536" s="5" t="s">
        <v>625</v>
      </c>
      <c r="E536" s="5" t="s">
        <v>9</v>
      </c>
    </row>
    <row r="537" ht="15.6" spans="1:5">
      <c r="A537" s="5">
        <f>535</f>
        <v>535</v>
      </c>
      <c r="B537" s="5" t="s">
        <v>633</v>
      </c>
      <c r="C537" s="5" t="s">
        <v>348</v>
      </c>
      <c r="D537" s="5" t="s">
        <v>625</v>
      </c>
      <c r="E537" s="5" t="s">
        <v>9</v>
      </c>
    </row>
    <row r="538" ht="15.6" spans="1:5">
      <c r="A538" s="5">
        <f>536</f>
        <v>536</v>
      </c>
      <c r="B538" s="5" t="s">
        <v>634</v>
      </c>
      <c r="C538" s="5" t="s">
        <v>348</v>
      </c>
      <c r="D538" s="5" t="s">
        <v>625</v>
      </c>
      <c r="E538" s="5" t="s">
        <v>15</v>
      </c>
    </row>
    <row r="539" ht="15.6" spans="1:5">
      <c r="A539" s="5">
        <f>537</f>
        <v>537</v>
      </c>
      <c r="B539" s="5" t="s">
        <v>635</v>
      </c>
      <c r="C539" s="5" t="s">
        <v>348</v>
      </c>
      <c r="D539" s="5" t="s">
        <v>625</v>
      </c>
      <c r="E539" s="5" t="s">
        <v>15</v>
      </c>
    </row>
    <row r="540" ht="15.6" spans="1:5">
      <c r="A540" s="5">
        <f>538</f>
        <v>538</v>
      </c>
      <c r="B540" s="5" t="s">
        <v>636</v>
      </c>
      <c r="C540" s="5" t="s">
        <v>348</v>
      </c>
      <c r="D540" s="5" t="s">
        <v>625</v>
      </c>
      <c r="E540" s="5" t="s">
        <v>15</v>
      </c>
    </row>
    <row r="541" ht="15.6" spans="1:5">
      <c r="A541" s="5">
        <f>539</f>
        <v>539</v>
      </c>
      <c r="B541" s="5" t="s">
        <v>637</v>
      </c>
      <c r="C541" s="5" t="s">
        <v>348</v>
      </c>
      <c r="D541" s="5" t="s">
        <v>625</v>
      </c>
      <c r="E541" s="5" t="s">
        <v>15</v>
      </c>
    </row>
    <row r="542" ht="15.6" spans="1:5">
      <c r="A542" s="5">
        <f>540</f>
        <v>540</v>
      </c>
      <c r="B542" s="5" t="s">
        <v>638</v>
      </c>
      <c r="C542" s="5" t="s">
        <v>348</v>
      </c>
      <c r="D542" s="5" t="s">
        <v>639</v>
      </c>
      <c r="E542" s="5" t="s">
        <v>15</v>
      </c>
    </row>
    <row r="543" ht="15.6" spans="1:5">
      <c r="A543" s="5">
        <f>541</f>
        <v>541</v>
      </c>
      <c r="B543" s="5" t="s">
        <v>640</v>
      </c>
      <c r="C543" s="5" t="s">
        <v>348</v>
      </c>
      <c r="D543" s="5" t="s">
        <v>639</v>
      </c>
      <c r="E543" s="5" t="s">
        <v>15</v>
      </c>
    </row>
    <row r="544" ht="15.6" spans="1:5">
      <c r="A544" s="5">
        <f>542</f>
        <v>542</v>
      </c>
      <c r="B544" s="5" t="s">
        <v>641</v>
      </c>
      <c r="C544" s="5" t="s">
        <v>348</v>
      </c>
      <c r="D544" s="5" t="s">
        <v>639</v>
      </c>
      <c r="E544" s="5" t="s">
        <v>15</v>
      </c>
    </row>
    <row r="545" ht="15.6" spans="1:5">
      <c r="A545" s="5">
        <f>543</f>
        <v>543</v>
      </c>
      <c r="B545" s="5" t="s">
        <v>642</v>
      </c>
      <c r="C545" s="5" t="s">
        <v>348</v>
      </c>
      <c r="D545" s="5" t="s">
        <v>639</v>
      </c>
      <c r="E545" s="5" t="s">
        <v>15</v>
      </c>
    </row>
    <row r="546" ht="15.6" spans="1:5">
      <c r="A546" s="5">
        <f>544</f>
        <v>544</v>
      </c>
      <c r="B546" s="5" t="s">
        <v>643</v>
      </c>
      <c r="C546" s="5" t="s">
        <v>348</v>
      </c>
      <c r="D546" s="5" t="s">
        <v>639</v>
      </c>
      <c r="E546" s="5" t="s">
        <v>12</v>
      </c>
    </row>
    <row r="547" ht="15.6" spans="1:5">
      <c r="A547" s="5">
        <f>545</f>
        <v>545</v>
      </c>
      <c r="B547" s="5" t="s">
        <v>644</v>
      </c>
      <c r="C547" s="5" t="s">
        <v>348</v>
      </c>
      <c r="D547" s="5" t="s">
        <v>639</v>
      </c>
      <c r="E547" s="5" t="s">
        <v>15</v>
      </c>
    </row>
    <row r="548" ht="15.6" spans="1:5">
      <c r="A548" s="5">
        <f>546</f>
        <v>546</v>
      </c>
      <c r="B548" s="5" t="s">
        <v>645</v>
      </c>
      <c r="C548" s="5" t="s">
        <v>348</v>
      </c>
      <c r="D548" s="5" t="s">
        <v>639</v>
      </c>
      <c r="E548" s="5" t="s">
        <v>12</v>
      </c>
    </row>
    <row r="549" ht="15.6" spans="1:5">
      <c r="A549" s="5">
        <f>547</f>
        <v>547</v>
      </c>
      <c r="B549" s="5" t="s">
        <v>646</v>
      </c>
      <c r="C549" s="5" t="s">
        <v>348</v>
      </c>
      <c r="D549" s="5" t="s">
        <v>647</v>
      </c>
      <c r="E549" s="5" t="s">
        <v>9</v>
      </c>
    </row>
    <row r="550" ht="15.6" spans="1:5">
      <c r="A550" s="5">
        <f>548</f>
        <v>548</v>
      </c>
      <c r="B550" s="5" t="s">
        <v>386</v>
      </c>
      <c r="C550" s="5" t="s">
        <v>348</v>
      </c>
      <c r="D550" s="5" t="s">
        <v>647</v>
      </c>
      <c r="E550" s="5" t="s">
        <v>9</v>
      </c>
    </row>
    <row r="551" ht="15.6" spans="1:5">
      <c r="A551" s="5">
        <f>549</f>
        <v>549</v>
      </c>
      <c r="B551" s="5" t="s">
        <v>648</v>
      </c>
      <c r="C551" s="5" t="s">
        <v>348</v>
      </c>
      <c r="D551" s="5" t="s">
        <v>647</v>
      </c>
      <c r="E551" s="5" t="s">
        <v>9</v>
      </c>
    </row>
    <row r="552" ht="15.6" spans="1:5">
      <c r="A552" s="5">
        <f>550</f>
        <v>550</v>
      </c>
      <c r="B552" s="5" t="s">
        <v>649</v>
      </c>
      <c r="C552" s="5" t="s">
        <v>348</v>
      </c>
      <c r="D552" s="5" t="s">
        <v>647</v>
      </c>
      <c r="E552" s="5" t="s">
        <v>15</v>
      </c>
    </row>
    <row r="553" ht="15.6" spans="1:5">
      <c r="A553" s="5">
        <f>551</f>
        <v>551</v>
      </c>
      <c r="B553" s="5" t="s">
        <v>650</v>
      </c>
      <c r="C553" s="5" t="s">
        <v>348</v>
      </c>
      <c r="D553" s="5" t="s">
        <v>647</v>
      </c>
      <c r="E553" s="5" t="s">
        <v>9</v>
      </c>
    </row>
    <row r="554" ht="15.6" spans="1:5">
      <c r="A554" s="5">
        <f>552</f>
        <v>552</v>
      </c>
      <c r="B554" s="5" t="s">
        <v>651</v>
      </c>
      <c r="C554" s="5" t="s">
        <v>348</v>
      </c>
      <c r="D554" s="5" t="s">
        <v>647</v>
      </c>
      <c r="E554" s="5" t="s">
        <v>12</v>
      </c>
    </row>
    <row r="555" ht="15.6" spans="1:5">
      <c r="A555" s="5">
        <f>553</f>
        <v>553</v>
      </c>
      <c r="B555" s="5" t="s">
        <v>652</v>
      </c>
      <c r="C555" s="5" t="s">
        <v>348</v>
      </c>
      <c r="D555" s="5" t="s">
        <v>653</v>
      </c>
      <c r="E555" s="5" t="s">
        <v>9</v>
      </c>
    </row>
    <row r="556" ht="15.6" spans="1:5">
      <c r="A556" s="5">
        <f>554</f>
        <v>554</v>
      </c>
      <c r="B556" s="5" t="s">
        <v>654</v>
      </c>
      <c r="C556" s="5" t="s">
        <v>348</v>
      </c>
      <c r="D556" s="5" t="s">
        <v>653</v>
      </c>
      <c r="E556" s="5" t="s">
        <v>12</v>
      </c>
    </row>
    <row r="557" ht="15.6" spans="1:5">
      <c r="A557" s="5">
        <f>555</f>
        <v>555</v>
      </c>
      <c r="B557" s="5" t="s">
        <v>655</v>
      </c>
      <c r="C557" s="5" t="s">
        <v>348</v>
      </c>
      <c r="D557" s="5" t="s">
        <v>653</v>
      </c>
      <c r="E557" s="5" t="s">
        <v>15</v>
      </c>
    </row>
    <row r="558" ht="15.6" spans="1:5">
      <c r="A558" s="5">
        <f>556</f>
        <v>556</v>
      </c>
      <c r="B558" s="5" t="s">
        <v>656</v>
      </c>
      <c r="C558" s="5" t="s">
        <v>348</v>
      </c>
      <c r="D558" s="5" t="s">
        <v>653</v>
      </c>
      <c r="E558" s="5" t="s">
        <v>15</v>
      </c>
    </row>
    <row r="559" ht="15.6" spans="1:5">
      <c r="A559" s="5">
        <f>557</f>
        <v>557</v>
      </c>
      <c r="B559" s="5" t="s">
        <v>657</v>
      </c>
      <c r="C559" s="5" t="s">
        <v>348</v>
      </c>
      <c r="D559" s="5" t="s">
        <v>653</v>
      </c>
      <c r="E559" s="5" t="s">
        <v>15</v>
      </c>
    </row>
    <row r="560" ht="15.6" spans="1:5">
      <c r="A560" s="5">
        <f>558</f>
        <v>558</v>
      </c>
      <c r="B560" s="5" t="s">
        <v>658</v>
      </c>
      <c r="C560" s="5" t="s">
        <v>348</v>
      </c>
      <c r="D560" s="5" t="s">
        <v>659</v>
      </c>
      <c r="E560" s="5" t="s">
        <v>9</v>
      </c>
    </row>
    <row r="561" ht="15.6" spans="1:5">
      <c r="A561" s="5">
        <f>559</f>
        <v>559</v>
      </c>
      <c r="B561" s="5" t="s">
        <v>660</v>
      </c>
      <c r="C561" s="5" t="s">
        <v>348</v>
      </c>
      <c r="D561" s="5" t="s">
        <v>659</v>
      </c>
      <c r="E561" s="5" t="s">
        <v>12</v>
      </c>
    </row>
    <row r="562" ht="15.6" spans="1:5">
      <c r="A562" s="5">
        <f>560</f>
        <v>560</v>
      </c>
      <c r="B562" s="5" t="s">
        <v>661</v>
      </c>
      <c r="C562" s="5" t="s">
        <v>348</v>
      </c>
      <c r="D562" s="5" t="s">
        <v>659</v>
      </c>
      <c r="E562" s="5" t="s">
        <v>12</v>
      </c>
    </row>
    <row r="563" ht="15.6" spans="1:5">
      <c r="A563" s="5">
        <f>561</f>
        <v>561</v>
      </c>
      <c r="B563" s="5" t="s">
        <v>662</v>
      </c>
      <c r="C563" s="5" t="s">
        <v>348</v>
      </c>
      <c r="D563" s="5" t="s">
        <v>659</v>
      </c>
      <c r="E563" s="5" t="s">
        <v>15</v>
      </c>
    </row>
    <row r="564" ht="15.6" spans="1:5">
      <c r="A564" s="5">
        <f>562</f>
        <v>562</v>
      </c>
      <c r="B564" s="5" t="s">
        <v>663</v>
      </c>
      <c r="C564" s="5" t="s">
        <v>348</v>
      </c>
      <c r="D564" s="5" t="s">
        <v>664</v>
      </c>
      <c r="E564" s="5" t="s">
        <v>9</v>
      </c>
    </row>
    <row r="565" ht="15.6" spans="1:5">
      <c r="A565" s="5">
        <f>563</f>
        <v>563</v>
      </c>
      <c r="B565" s="5" t="s">
        <v>665</v>
      </c>
      <c r="C565" s="5" t="s">
        <v>348</v>
      </c>
      <c r="D565" s="5" t="s">
        <v>664</v>
      </c>
      <c r="E565" s="5" t="s">
        <v>12</v>
      </c>
    </row>
    <row r="566" ht="15.6" spans="1:5">
      <c r="A566" s="5">
        <f>564</f>
        <v>564</v>
      </c>
      <c r="B566" s="5" t="s">
        <v>666</v>
      </c>
      <c r="C566" s="5" t="s">
        <v>348</v>
      </c>
      <c r="D566" s="5" t="s">
        <v>664</v>
      </c>
      <c r="E566" s="5" t="s">
        <v>15</v>
      </c>
    </row>
    <row r="567" ht="15.6" spans="1:5">
      <c r="A567" s="5">
        <f>565</f>
        <v>565</v>
      </c>
      <c r="B567" s="5" t="s">
        <v>667</v>
      </c>
      <c r="C567" s="5" t="s">
        <v>348</v>
      </c>
      <c r="D567" s="5" t="s">
        <v>664</v>
      </c>
      <c r="E567" s="5" t="s">
        <v>12</v>
      </c>
    </row>
    <row r="568" ht="15.6" spans="1:5">
      <c r="A568" s="5">
        <f>566</f>
        <v>566</v>
      </c>
      <c r="B568" s="5" t="s">
        <v>668</v>
      </c>
      <c r="C568" s="5" t="s">
        <v>348</v>
      </c>
      <c r="D568" s="5" t="s">
        <v>664</v>
      </c>
      <c r="E568" s="5" t="s">
        <v>9</v>
      </c>
    </row>
    <row r="569" ht="15.6" spans="1:5">
      <c r="A569" s="5">
        <f>567</f>
        <v>567</v>
      </c>
      <c r="B569" s="5" t="s">
        <v>669</v>
      </c>
      <c r="C569" s="5" t="s">
        <v>348</v>
      </c>
      <c r="D569" s="5" t="s">
        <v>664</v>
      </c>
      <c r="E569" s="5" t="s">
        <v>15</v>
      </c>
    </row>
    <row r="570" ht="15.6" spans="1:5">
      <c r="A570" s="5">
        <f>568</f>
        <v>568</v>
      </c>
      <c r="B570" s="5" t="s">
        <v>670</v>
      </c>
      <c r="C570" s="5" t="s">
        <v>348</v>
      </c>
      <c r="D570" s="5" t="s">
        <v>664</v>
      </c>
      <c r="E570" s="5" t="s">
        <v>9</v>
      </c>
    </row>
    <row r="571" ht="15.6" spans="1:5">
      <c r="A571" s="5">
        <f>569</f>
        <v>569</v>
      </c>
      <c r="B571" s="5" t="s">
        <v>671</v>
      </c>
      <c r="C571" s="5" t="s">
        <v>348</v>
      </c>
      <c r="D571" s="5" t="s">
        <v>664</v>
      </c>
      <c r="E571" s="5" t="s">
        <v>12</v>
      </c>
    </row>
    <row r="572" ht="15.6" spans="1:5">
      <c r="A572" s="5">
        <f>570</f>
        <v>570</v>
      </c>
      <c r="B572" s="5" t="s">
        <v>672</v>
      </c>
      <c r="C572" s="5" t="s">
        <v>348</v>
      </c>
      <c r="D572" s="5" t="s">
        <v>673</v>
      </c>
      <c r="E572" s="5" t="s">
        <v>15</v>
      </c>
    </row>
    <row r="573" ht="15.6" spans="1:5">
      <c r="A573" s="5">
        <f>571</f>
        <v>571</v>
      </c>
      <c r="B573" s="5" t="s">
        <v>674</v>
      </c>
      <c r="C573" s="5" t="s">
        <v>348</v>
      </c>
      <c r="D573" s="5" t="s">
        <v>673</v>
      </c>
      <c r="E573" s="5" t="s">
        <v>15</v>
      </c>
    </row>
    <row r="574" ht="15.6" spans="1:5">
      <c r="A574" s="5">
        <f>572</f>
        <v>572</v>
      </c>
      <c r="B574" s="5" t="s">
        <v>675</v>
      </c>
      <c r="C574" s="5" t="s">
        <v>348</v>
      </c>
      <c r="D574" s="5" t="s">
        <v>676</v>
      </c>
      <c r="E574" s="5" t="s">
        <v>12</v>
      </c>
    </row>
    <row r="575" ht="15.6" spans="1:5">
      <c r="A575" s="5">
        <f>573</f>
        <v>573</v>
      </c>
      <c r="B575" s="5" t="s">
        <v>677</v>
      </c>
      <c r="C575" s="5" t="s">
        <v>348</v>
      </c>
      <c r="D575" s="5" t="s">
        <v>676</v>
      </c>
      <c r="E575" s="5" t="s">
        <v>15</v>
      </c>
    </row>
    <row r="576" ht="15.6" spans="1:5">
      <c r="A576" s="5">
        <f>574</f>
        <v>574</v>
      </c>
      <c r="B576" s="5" t="s">
        <v>678</v>
      </c>
      <c r="C576" s="5" t="s">
        <v>348</v>
      </c>
      <c r="D576" s="5" t="s">
        <v>676</v>
      </c>
      <c r="E576" s="5" t="s">
        <v>12</v>
      </c>
    </row>
    <row r="577" ht="15.6" spans="1:5">
      <c r="A577" s="5">
        <f>575</f>
        <v>575</v>
      </c>
      <c r="B577" s="5" t="s">
        <v>679</v>
      </c>
      <c r="C577" s="5" t="s">
        <v>348</v>
      </c>
      <c r="D577" s="5" t="s">
        <v>676</v>
      </c>
      <c r="E577" s="5" t="s">
        <v>9</v>
      </c>
    </row>
    <row r="578" ht="15.6" spans="1:5">
      <c r="A578" s="5">
        <f>576</f>
        <v>576</v>
      </c>
      <c r="B578" s="5" t="s">
        <v>680</v>
      </c>
      <c r="C578" s="5" t="s">
        <v>348</v>
      </c>
      <c r="D578" s="5" t="s">
        <v>676</v>
      </c>
      <c r="E578" s="5" t="s">
        <v>15</v>
      </c>
    </row>
    <row r="579" ht="15.6" spans="1:5">
      <c r="A579" s="5">
        <f>577</f>
        <v>577</v>
      </c>
      <c r="B579" s="5" t="s">
        <v>681</v>
      </c>
      <c r="C579" s="5" t="s">
        <v>348</v>
      </c>
      <c r="D579" s="5" t="s">
        <v>682</v>
      </c>
      <c r="E579" s="5" t="s">
        <v>9</v>
      </c>
    </row>
    <row r="580" ht="15.6" spans="1:5">
      <c r="A580" s="5">
        <f>578</f>
        <v>578</v>
      </c>
      <c r="B580" s="5" t="s">
        <v>683</v>
      </c>
      <c r="C580" s="5" t="s">
        <v>348</v>
      </c>
      <c r="D580" s="5" t="s">
        <v>682</v>
      </c>
      <c r="E580" s="5" t="s">
        <v>15</v>
      </c>
    </row>
    <row r="581" ht="15.6" spans="1:5">
      <c r="A581" s="5">
        <f>579</f>
        <v>579</v>
      </c>
      <c r="B581" s="5" t="s">
        <v>684</v>
      </c>
      <c r="C581" s="5" t="s">
        <v>348</v>
      </c>
      <c r="D581" s="5" t="s">
        <v>682</v>
      </c>
      <c r="E581" s="5" t="s">
        <v>12</v>
      </c>
    </row>
    <row r="582" ht="15.6" spans="1:5">
      <c r="A582" s="5">
        <f>580</f>
        <v>580</v>
      </c>
      <c r="B582" s="5" t="s">
        <v>685</v>
      </c>
      <c r="C582" s="5" t="s">
        <v>348</v>
      </c>
      <c r="D582" s="5" t="s">
        <v>682</v>
      </c>
      <c r="E582" s="5" t="s">
        <v>9</v>
      </c>
    </row>
    <row r="583" ht="15.6" spans="1:5">
      <c r="A583" s="5">
        <f>581</f>
        <v>581</v>
      </c>
      <c r="B583" s="5" t="s">
        <v>686</v>
      </c>
      <c r="C583" s="5" t="s">
        <v>348</v>
      </c>
      <c r="D583" s="5" t="s">
        <v>682</v>
      </c>
      <c r="E583" s="5" t="s">
        <v>12</v>
      </c>
    </row>
    <row r="584" ht="15.6" spans="1:5">
      <c r="A584" s="5">
        <f>582</f>
        <v>582</v>
      </c>
      <c r="B584" s="5" t="s">
        <v>687</v>
      </c>
      <c r="C584" s="5" t="s">
        <v>348</v>
      </c>
      <c r="D584" s="5" t="s">
        <v>682</v>
      </c>
      <c r="E584" s="5" t="s">
        <v>15</v>
      </c>
    </row>
    <row r="585" ht="15.6" spans="1:5">
      <c r="A585" s="5">
        <f>583</f>
        <v>583</v>
      </c>
      <c r="B585" s="5" t="s">
        <v>688</v>
      </c>
      <c r="C585" s="5" t="s">
        <v>348</v>
      </c>
      <c r="D585" s="5" t="s">
        <v>682</v>
      </c>
      <c r="E585" s="5" t="s">
        <v>15</v>
      </c>
    </row>
    <row r="586" ht="15.6" spans="1:5">
      <c r="A586" s="5">
        <f>584</f>
        <v>584</v>
      </c>
      <c r="B586" s="5" t="s">
        <v>689</v>
      </c>
      <c r="C586" s="5" t="s">
        <v>348</v>
      </c>
      <c r="D586" s="5" t="s">
        <v>682</v>
      </c>
      <c r="E586" s="5" t="s">
        <v>15</v>
      </c>
    </row>
    <row r="587" ht="15.6" spans="1:5">
      <c r="A587" s="5">
        <f>585</f>
        <v>585</v>
      </c>
      <c r="B587" s="5" t="s">
        <v>690</v>
      </c>
      <c r="C587" s="5" t="s">
        <v>348</v>
      </c>
      <c r="D587" s="5" t="s">
        <v>682</v>
      </c>
      <c r="E587" s="5" t="s">
        <v>15</v>
      </c>
    </row>
    <row r="588" ht="15.6" spans="1:5">
      <c r="A588" s="5">
        <f>586</f>
        <v>586</v>
      </c>
      <c r="B588" s="5" t="s">
        <v>691</v>
      </c>
      <c r="C588" s="5" t="s">
        <v>348</v>
      </c>
      <c r="D588" s="5" t="s">
        <v>692</v>
      </c>
      <c r="E588" s="5" t="s">
        <v>12</v>
      </c>
    </row>
    <row r="589" ht="15.6" spans="1:5">
      <c r="A589" s="5">
        <f>587</f>
        <v>587</v>
      </c>
      <c r="B589" s="5" t="s">
        <v>693</v>
      </c>
      <c r="C589" s="5" t="s">
        <v>348</v>
      </c>
      <c r="D589" s="5" t="s">
        <v>692</v>
      </c>
      <c r="E589" s="5" t="s">
        <v>9</v>
      </c>
    </row>
    <row r="590" ht="15.6" spans="1:5">
      <c r="A590" s="5">
        <f>588</f>
        <v>588</v>
      </c>
      <c r="B590" s="5" t="s">
        <v>694</v>
      </c>
      <c r="C590" s="5" t="s">
        <v>348</v>
      </c>
      <c r="D590" s="5" t="s">
        <v>692</v>
      </c>
      <c r="E590" s="5" t="s">
        <v>12</v>
      </c>
    </row>
    <row r="591" ht="15.6" spans="1:5">
      <c r="A591" s="5">
        <f>589</f>
        <v>589</v>
      </c>
      <c r="B591" s="5" t="s">
        <v>695</v>
      </c>
      <c r="C591" s="5" t="s">
        <v>348</v>
      </c>
      <c r="D591" s="5" t="s">
        <v>692</v>
      </c>
      <c r="E591" s="5" t="s">
        <v>12</v>
      </c>
    </row>
    <row r="592" ht="15.6" spans="1:5">
      <c r="A592" s="5">
        <f>590</f>
        <v>590</v>
      </c>
      <c r="B592" s="5" t="s">
        <v>696</v>
      </c>
      <c r="C592" s="5" t="s">
        <v>348</v>
      </c>
      <c r="D592" s="5" t="s">
        <v>692</v>
      </c>
      <c r="E592" s="5" t="s">
        <v>12</v>
      </c>
    </row>
    <row r="593" ht="15.6" spans="1:5">
      <c r="A593" s="5">
        <f>591</f>
        <v>591</v>
      </c>
      <c r="B593" s="5" t="s">
        <v>697</v>
      </c>
      <c r="C593" s="5" t="s">
        <v>348</v>
      </c>
      <c r="D593" s="5" t="s">
        <v>692</v>
      </c>
      <c r="E593" s="5" t="s">
        <v>15</v>
      </c>
    </row>
    <row r="594" ht="15.6" spans="1:5">
      <c r="A594" s="5">
        <f>592</f>
        <v>592</v>
      </c>
      <c r="B594" s="5" t="s">
        <v>698</v>
      </c>
      <c r="C594" s="5" t="s">
        <v>348</v>
      </c>
      <c r="D594" s="5" t="s">
        <v>692</v>
      </c>
      <c r="E594" s="5" t="s">
        <v>12</v>
      </c>
    </row>
    <row r="595" ht="15.6" spans="1:5">
      <c r="A595" s="5">
        <f>593</f>
        <v>593</v>
      </c>
      <c r="B595" s="5" t="s">
        <v>699</v>
      </c>
      <c r="C595" s="5" t="s">
        <v>348</v>
      </c>
      <c r="D595" s="5" t="s">
        <v>692</v>
      </c>
      <c r="E595" s="5" t="s">
        <v>15</v>
      </c>
    </row>
    <row r="596" ht="15.6" spans="1:5">
      <c r="A596" s="5">
        <f>594</f>
        <v>594</v>
      </c>
      <c r="B596" s="5" t="s">
        <v>700</v>
      </c>
      <c r="C596" s="5" t="s">
        <v>348</v>
      </c>
      <c r="D596" s="5" t="s">
        <v>692</v>
      </c>
      <c r="E596" s="5" t="s">
        <v>12</v>
      </c>
    </row>
    <row r="597" ht="15.6" spans="1:5">
      <c r="A597" s="5">
        <f>595</f>
        <v>595</v>
      </c>
      <c r="B597" s="5" t="s">
        <v>701</v>
      </c>
      <c r="C597" s="5" t="s">
        <v>348</v>
      </c>
      <c r="D597" s="5" t="s">
        <v>702</v>
      </c>
      <c r="E597" s="5" t="s">
        <v>9</v>
      </c>
    </row>
    <row r="598" ht="15.6" spans="1:5">
      <c r="A598" s="5">
        <f>596</f>
        <v>596</v>
      </c>
      <c r="B598" s="5" t="s">
        <v>703</v>
      </c>
      <c r="C598" s="5" t="s">
        <v>348</v>
      </c>
      <c r="D598" s="5" t="s">
        <v>702</v>
      </c>
      <c r="E598" s="5" t="s">
        <v>12</v>
      </c>
    </row>
    <row r="599" ht="15.6" spans="1:5">
      <c r="A599" s="5">
        <f>597</f>
        <v>597</v>
      </c>
      <c r="B599" s="5" t="s">
        <v>704</v>
      </c>
      <c r="C599" s="5" t="s">
        <v>348</v>
      </c>
      <c r="D599" s="5" t="s">
        <v>702</v>
      </c>
      <c r="E599" s="5" t="s">
        <v>9</v>
      </c>
    </row>
    <row r="600" ht="15.6" spans="1:5">
      <c r="A600" s="5">
        <f>598</f>
        <v>598</v>
      </c>
      <c r="B600" s="5" t="s">
        <v>705</v>
      </c>
      <c r="C600" s="5" t="s">
        <v>348</v>
      </c>
      <c r="D600" s="5" t="s">
        <v>702</v>
      </c>
      <c r="E600" s="5" t="s">
        <v>12</v>
      </c>
    </row>
    <row r="601" ht="15.6" spans="1:5">
      <c r="A601" s="5">
        <f>599</f>
        <v>599</v>
      </c>
      <c r="B601" s="5" t="s">
        <v>706</v>
      </c>
      <c r="C601" s="5" t="s">
        <v>348</v>
      </c>
      <c r="D601" s="5" t="s">
        <v>702</v>
      </c>
      <c r="E601" s="5" t="s">
        <v>15</v>
      </c>
    </row>
    <row r="602" ht="15.6" spans="1:5">
      <c r="A602" s="5">
        <f>600</f>
        <v>600</v>
      </c>
      <c r="B602" s="5" t="s">
        <v>707</v>
      </c>
      <c r="C602" s="5" t="s">
        <v>348</v>
      </c>
      <c r="D602" s="5" t="s">
        <v>702</v>
      </c>
      <c r="E602" s="5" t="s">
        <v>9</v>
      </c>
    </row>
    <row r="603" ht="15.6" spans="1:5">
      <c r="A603" s="5">
        <f>601</f>
        <v>601</v>
      </c>
      <c r="B603" s="5" t="s">
        <v>708</v>
      </c>
      <c r="C603" s="5" t="s">
        <v>348</v>
      </c>
      <c r="D603" s="5" t="s">
        <v>709</v>
      </c>
      <c r="E603" s="5" t="s">
        <v>15</v>
      </c>
    </row>
    <row r="604" ht="15.6" spans="1:5">
      <c r="A604" s="5">
        <f>602</f>
        <v>602</v>
      </c>
      <c r="B604" s="5" t="s">
        <v>710</v>
      </c>
      <c r="C604" s="5" t="s">
        <v>348</v>
      </c>
      <c r="D604" s="5" t="s">
        <v>709</v>
      </c>
      <c r="E604" s="5" t="s">
        <v>15</v>
      </c>
    </row>
    <row r="605" ht="15.6" spans="1:5">
      <c r="A605" s="5">
        <f>603</f>
        <v>603</v>
      </c>
      <c r="B605" s="5" t="s">
        <v>711</v>
      </c>
      <c r="C605" s="5" t="s">
        <v>348</v>
      </c>
      <c r="D605" s="5" t="s">
        <v>709</v>
      </c>
      <c r="E605" s="5" t="s">
        <v>12</v>
      </c>
    </row>
    <row r="606" ht="15.6" spans="1:5">
      <c r="A606" s="5">
        <f>604</f>
        <v>604</v>
      </c>
      <c r="B606" s="5" t="s">
        <v>712</v>
      </c>
      <c r="C606" s="5" t="s">
        <v>348</v>
      </c>
      <c r="D606" s="5" t="s">
        <v>709</v>
      </c>
      <c r="E606" s="5" t="s">
        <v>9</v>
      </c>
    </row>
    <row r="607" ht="15.6" spans="1:5">
      <c r="A607" s="5">
        <f>605</f>
        <v>605</v>
      </c>
      <c r="B607" s="5" t="s">
        <v>713</v>
      </c>
      <c r="C607" s="5" t="s">
        <v>348</v>
      </c>
      <c r="D607" s="5" t="s">
        <v>709</v>
      </c>
      <c r="E607" s="5" t="s">
        <v>15</v>
      </c>
    </row>
    <row r="608" ht="15.6" spans="1:5">
      <c r="A608" s="5">
        <f>606</f>
        <v>606</v>
      </c>
      <c r="B608" s="5" t="s">
        <v>714</v>
      </c>
      <c r="C608" s="5" t="s">
        <v>348</v>
      </c>
      <c r="D608" s="5" t="s">
        <v>709</v>
      </c>
      <c r="E608" s="5" t="s">
        <v>15</v>
      </c>
    </row>
    <row r="609" ht="15.6" spans="1:5">
      <c r="A609" s="5">
        <f>607</f>
        <v>607</v>
      </c>
      <c r="B609" s="5" t="s">
        <v>715</v>
      </c>
      <c r="C609" s="5" t="s">
        <v>348</v>
      </c>
      <c r="D609" s="5" t="s">
        <v>709</v>
      </c>
      <c r="E609" s="5" t="s">
        <v>15</v>
      </c>
    </row>
    <row r="610" ht="15.6" spans="1:5">
      <c r="A610" s="5">
        <f>608</f>
        <v>608</v>
      </c>
      <c r="B610" s="5" t="s">
        <v>716</v>
      </c>
      <c r="C610" s="5" t="s">
        <v>348</v>
      </c>
      <c r="D610" s="5" t="s">
        <v>709</v>
      </c>
      <c r="E610" s="5" t="s">
        <v>15</v>
      </c>
    </row>
    <row r="611" ht="15.6" spans="1:5">
      <c r="A611" s="5">
        <f>609</f>
        <v>609</v>
      </c>
      <c r="B611" s="5" t="s">
        <v>717</v>
      </c>
      <c r="C611" s="5" t="s">
        <v>348</v>
      </c>
      <c r="D611" s="5" t="s">
        <v>709</v>
      </c>
      <c r="E611" s="5" t="s">
        <v>9</v>
      </c>
    </row>
    <row r="612" ht="15.6" spans="1:5">
      <c r="A612" s="5">
        <f>610</f>
        <v>610</v>
      </c>
      <c r="B612" s="5" t="s">
        <v>718</v>
      </c>
      <c r="C612" s="5" t="s">
        <v>348</v>
      </c>
      <c r="D612" s="5" t="s">
        <v>709</v>
      </c>
      <c r="E612" s="5" t="s">
        <v>9</v>
      </c>
    </row>
    <row r="613" ht="15.6" spans="1:5">
      <c r="A613" s="5">
        <f>611</f>
        <v>611</v>
      </c>
      <c r="B613" s="5" t="s">
        <v>719</v>
      </c>
      <c r="C613" s="5" t="s">
        <v>348</v>
      </c>
      <c r="D613" s="5" t="s">
        <v>709</v>
      </c>
      <c r="E613" s="5" t="s">
        <v>15</v>
      </c>
    </row>
    <row r="614" ht="15.6" spans="1:5">
      <c r="A614" s="5">
        <f>612</f>
        <v>612</v>
      </c>
      <c r="B614" s="5" t="s">
        <v>720</v>
      </c>
      <c r="C614" s="5" t="s">
        <v>348</v>
      </c>
      <c r="D614" s="5" t="s">
        <v>721</v>
      </c>
      <c r="E614" s="5" t="s">
        <v>12</v>
      </c>
    </row>
    <row r="615" ht="15.6" spans="1:5">
      <c r="A615" s="5">
        <f>613</f>
        <v>613</v>
      </c>
      <c r="B615" s="5" t="s">
        <v>722</v>
      </c>
      <c r="C615" s="5" t="s">
        <v>348</v>
      </c>
      <c r="D615" s="5" t="s">
        <v>721</v>
      </c>
      <c r="E615" s="5" t="s">
        <v>9</v>
      </c>
    </row>
    <row r="616" ht="15.6" spans="1:5">
      <c r="A616" s="5">
        <f>614</f>
        <v>614</v>
      </c>
      <c r="B616" s="5" t="s">
        <v>723</v>
      </c>
      <c r="C616" s="5" t="s">
        <v>348</v>
      </c>
      <c r="D616" s="5" t="s">
        <v>721</v>
      </c>
      <c r="E616" s="5" t="s">
        <v>9</v>
      </c>
    </row>
    <row r="617" ht="15.6" spans="1:5">
      <c r="A617" s="5">
        <f>615</f>
        <v>615</v>
      </c>
      <c r="B617" s="5" t="s">
        <v>724</v>
      </c>
      <c r="C617" s="5" t="s">
        <v>348</v>
      </c>
      <c r="D617" s="5" t="s">
        <v>721</v>
      </c>
      <c r="E617" s="5" t="s">
        <v>15</v>
      </c>
    </row>
    <row r="618" ht="15.6" spans="1:5">
      <c r="A618" s="5">
        <f>616</f>
        <v>616</v>
      </c>
      <c r="B618" s="5" t="s">
        <v>725</v>
      </c>
      <c r="C618" s="5" t="s">
        <v>348</v>
      </c>
      <c r="D618" s="5" t="s">
        <v>721</v>
      </c>
      <c r="E618" s="5" t="s">
        <v>9</v>
      </c>
    </row>
    <row r="619" ht="15.6" spans="1:5">
      <c r="A619" s="5">
        <f>617</f>
        <v>617</v>
      </c>
      <c r="B619" s="5" t="s">
        <v>726</v>
      </c>
      <c r="C619" s="5" t="s">
        <v>348</v>
      </c>
      <c r="D619" s="5" t="s">
        <v>721</v>
      </c>
      <c r="E619" s="5" t="s">
        <v>12</v>
      </c>
    </row>
    <row r="620" ht="15.6" spans="1:5">
      <c r="A620" s="5">
        <f>618</f>
        <v>618</v>
      </c>
      <c r="B620" s="5" t="s">
        <v>727</v>
      </c>
      <c r="C620" s="5" t="s">
        <v>348</v>
      </c>
      <c r="D620" s="5" t="s">
        <v>721</v>
      </c>
      <c r="E620" s="5" t="s">
        <v>9</v>
      </c>
    </row>
    <row r="621" ht="15.6" spans="1:5">
      <c r="A621" s="5">
        <f>619</f>
        <v>619</v>
      </c>
      <c r="B621" s="5" t="s">
        <v>728</v>
      </c>
      <c r="C621" s="5" t="s">
        <v>348</v>
      </c>
      <c r="D621" s="5" t="s">
        <v>721</v>
      </c>
      <c r="E621" s="5" t="s">
        <v>15</v>
      </c>
    </row>
    <row r="622" ht="15.6" spans="1:5">
      <c r="A622" s="5">
        <f>620</f>
        <v>620</v>
      </c>
      <c r="B622" s="5" t="s">
        <v>729</v>
      </c>
      <c r="C622" s="5" t="s">
        <v>348</v>
      </c>
      <c r="D622" s="5" t="s">
        <v>721</v>
      </c>
      <c r="E622" s="5" t="s">
        <v>12</v>
      </c>
    </row>
    <row r="623" ht="15.6" spans="1:5">
      <c r="A623" s="5">
        <f>621</f>
        <v>621</v>
      </c>
      <c r="B623" s="5" t="s">
        <v>730</v>
      </c>
      <c r="C623" s="5" t="s">
        <v>348</v>
      </c>
      <c r="D623" s="5" t="s">
        <v>731</v>
      </c>
      <c r="E623" s="5" t="s">
        <v>15</v>
      </c>
    </row>
    <row r="624" ht="15.6" spans="1:5">
      <c r="A624" s="5">
        <f>622</f>
        <v>622</v>
      </c>
      <c r="B624" s="5" t="s">
        <v>732</v>
      </c>
      <c r="C624" s="5" t="s">
        <v>348</v>
      </c>
      <c r="D624" s="5" t="s">
        <v>731</v>
      </c>
      <c r="E624" s="5" t="s">
        <v>15</v>
      </c>
    </row>
    <row r="625" ht="15.6" spans="1:5">
      <c r="A625" s="5">
        <f>623</f>
        <v>623</v>
      </c>
      <c r="B625" s="5" t="s">
        <v>733</v>
      </c>
      <c r="C625" s="5" t="s">
        <v>348</v>
      </c>
      <c r="D625" s="5" t="s">
        <v>731</v>
      </c>
      <c r="E625" s="5" t="s">
        <v>12</v>
      </c>
    </row>
    <row r="626" ht="15.6" spans="1:5">
      <c r="A626" s="5">
        <f>624</f>
        <v>624</v>
      </c>
      <c r="B626" s="5" t="s">
        <v>734</v>
      </c>
      <c r="C626" s="5" t="s">
        <v>348</v>
      </c>
      <c r="D626" s="5" t="s">
        <v>731</v>
      </c>
      <c r="E626" s="5" t="s">
        <v>9</v>
      </c>
    </row>
    <row r="627" ht="15.6" spans="1:5">
      <c r="A627" s="5">
        <f>625</f>
        <v>625</v>
      </c>
      <c r="B627" s="5" t="s">
        <v>735</v>
      </c>
      <c r="C627" s="5" t="s">
        <v>348</v>
      </c>
      <c r="D627" s="5" t="s">
        <v>731</v>
      </c>
      <c r="E627" s="5" t="s">
        <v>9</v>
      </c>
    </row>
    <row r="628" ht="15.6" spans="1:5">
      <c r="A628" s="5">
        <f>626</f>
        <v>626</v>
      </c>
      <c r="B628" s="5" t="s">
        <v>736</v>
      </c>
      <c r="C628" s="5" t="s">
        <v>348</v>
      </c>
      <c r="D628" s="5" t="s">
        <v>731</v>
      </c>
      <c r="E628" s="5" t="s">
        <v>12</v>
      </c>
    </row>
    <row r="629" ht="15.6" spans="1:5">
      <c r="A629" s="5">
        <f>627</f>
        <v>627</v>
      </c>
      <c r="B629" s="5" t="s">
        <v>737</v>
      </c>
      <c r="C629" s="5" t="s">
        <v>348</v>
      </c>
      <c r="D629" s="5" t="s">
        <v>731</v>
      </c>
      <c r="E629" s="5" t="s">
        <v>9</v>
      </c>
    </row>
    <row r="630" ht="15.6" spans="1:5">
      <c r="A630" s="5">
        <f>628</f>
        <v>628</v>
      </c>
      <c r="B630" s="5" t="s">
        <v>738</v>
      </c>
      <c r="C630" s="5" t="s">
        <v>348</v>
      </c>
      <c r="D630" s="5" t="s">
        <v>731</v>
      </c>
      <c r="E630" s="5" t="s">
        <v>15</v>
      </c>
    </row>
    <row r="631" ht="15.6" spans="1:5">
      <c r="A631" s="5">
        <f>629</f>
        <v>629</v>
      </c>
      <c r="B631" s="5" t="s">
        <v>739</v>
      </c>
      <c r="C631" s="5" t="s">
        <v>348</v>
      </c>
      <c r="D631" s="5" t="s">
        <v>740</v>
      </c>
      <c r="E631" s="5" t="s">
        <v>12</v>
      </c>
    </row>
    <row r="632" ht="15.6" spans="1:5">
      <c r="A632" s="5">
        <f>630</f>
        <v>630</v>
      </c>
      <c r="B632" s="5" t="s">
        <v>741</v>
      </c>
      <c r="C632" s="5" t="s">
        <v>348</v>
      </c>
      <c r="D632" s="5" t="s">
        <v>740</v>
      </c>
      <c r="E632" s="5" t="s">
        <v>9</v>
      </c>
    </row>
    <row r="633" ht="15.6" spans="1:5">
      <c r="A633" s="5">
        <f>631</f>
        <v>631</v>
      </c>
      <c r="B633" s="5" t="s">
        <v>742</v>
      </c>
      <c r="C633" s="5" t="s">
        <v>348</v>
      </c>
      <c r="D633" s="5" t="s">
        <v>740</v>
      </c>
      <c r="E633" s="5" t="s">
        <v>12</v>
      </c>
    </row>
    <row r="634" ht="15.6" spans="1:5">
      <c r="A634" s="5">
        <f>632</f>
        <v>632</v>
      </c>
      <c r="B634" s="5" t="s">
        <v>743</v>
      </c>
      <c r="C634" s="5" t="s">
        <v>348</v>
      </c>
      <c r="D634" s="5" t="s">
        <v>740</v>
      </c>
      <c r="E634" s="5" t="s">
        <v>12</v>
      </c>
    </row>
    <row r="635" ht="15.6" spans="1:5">
      <c r="A635" s="5">
        <f>633</f>
        <v>633</v>
      </c>
      <c r="B635" s="5" t="s">
        <v>744</v>
      </c>
      <c r="C635" s="5" t="s">
        <v>348</v>
      </c>
      <c r="D635" s="5" t="s">
        <v>745</v>
      </c>
      <c r="E635" s="5" t="s">
        <v>9</v>
      </c>
    </row>
    <row r="636" ht="15.6" spans="1:5">
      <c r="A636" s="5">
        <f>634</f>
        <v>634</v>
      </c>
      <c r="B636" s="5" t="s">
        <v>746</v>
      </c>
      <c r="C636" s="5" t="s">
        <v>348</v>
      </c>
      <c r="D636" s="5" t="s">
        <v>745</v>
      </c>
      <c r="E636" s="5" t="s">
        <v>15</v>
      </c>
    </row>
    <row r="637" ht="15.6" spans="1:5">
      <c r="A637" s="5">
        <f>635</f>
        <v>635</v>
      </c>
      <c r="B637" s="5" t="s">
        <v>747</v>
      </c>
      <c r="C637" s="5" t="s">
        <v>348</v>
      </c>
      <c r="D637" s="5" t="s">
        <v>745</v>
      </c>
      <c r="E637" s="5" t="s">
        <v>15</v>
      </c>
    </row>
    <row r="638" ht="15.6" spans="1:5">
      <c r="A638" s="5">
        <f>636</f>
        <v>636</v>
      </c>
      <c r="B638" s="5" t="s">
        <v>748</v>
      </c>
      <c r="C638" s="5" t="s">
        <v>348</v>
      </c>
      <c r="D638" s="5" t="s">
        <v>745</v>
      </c>
      <c r="E638" s="5" t="s">
        <v>12</v>
      </c>
    </row>
    <row r="639" ht="15.6" spans="1:5">
      <c r="A639" s="5">
        <f>637</f>
        <v>637</v>
      </c>
      <c r="B639" s="5" t="s">
        <v>749</v>
      </c>
      <c r="C639" s="5" t="s">
        <v>348</v>
      </c>
      <c r="D639" s="5" t="s">
        <v>750</v>
      </c>
      <c r="E639" s="5" t="s">
        <v>9</v>
      </c>
    </row>
    <row r="640" ht="15.6" spans="1:5">
      <c r="A640" s="5">
        <f>638</f>
        <v>638</v>
      </c>
      <c r="B640" s="5" t="s">
        <v>751</v>
      </c>
      <c r="C640" s="5" t="s">
        <v>348</v>
      </c>
      <c r="D640" s="5" t="s">
        <v>750</v>
      </c>
      <c r="E640" s="5" t="s">
        <v>15</v>
      </c>
    </row>
    <row r="641" ht="15.6" spans="1:5">
      <c r="A641" s="5">
        <f>639</f>
        <v>639</v>
      </c>
      <c r="B641" s="5" t="s">
        <v>752</v>
      </c>
      <c r="C641" s="5" t="s">
        <v>348</v>
      </c>
      <c r="D641" s="5" t="s">
        <v>750</v>
      </c>
      <c r="E641" s="5" t="s">
        <v>15</v>
      </c>
    </row>
    <row r="642" ht="15.6" spans="1:5">
      <c r="A642" s="5">
        <f>640</f>
        <v>640</v>
      </c>
      <c r="B642" s="5" t="s">
        <v>753</v>
      </c>
      <c r="C642" s="5" t="s">
        <v>348</v>
      </c>
      <c r="D642" s="5" t="s">
        <v>750</v>
      </c>
      <c r="E642" s="5" t="s">
        <v>15</v>
      </c>
    </row>
    <row r="643" ht="15.6" spans="1:5">
      <c r="A643" s="5">
        <f>641</f>
        <v>641</v>
      </c>
      <c r="B643" s="5" t="s">
        <v>754</v>
      </c>
      <c r="C643" s="5" t="s">
        <v>348</v>
      </c>
      <c r="D643" s="5" t="s">
        <v>750</v>
      </c>
      <c r="E643" s="5" t="s">
        <v>12</v>
      </c>
    </row>
    <row r="644" ht="15.6" spans="1:5">
      <c r="A644" s="5">
        <f>642</f>
        <v>642</v>
      </c>
      <c r="B644" s="5" t="s">
        <v>755</v>
      </c>
      <c r="C644" s="5" t="s">
        <v>348</v>
      </c>
      <c r="D644" s="5" t="s">
        <v>750</v>
      </c>
      <c r="E644" s="5" t="s">
        <v>9</v>
      </c>
    </row>
    <row r="645" ht="15.6" spans="1:5">
      <c r="A645" s="5">
        <f>643</f>
        <v>643</v>
      </c>
      <c r="B645" s="5" t="s">
        <v>756</v>
      </c>
      <c r="C645" s="5" t="s">
        <v>348</v>
      </c>
      <c r="D645" s="5" t="s">
        <v>750</v>
      </c>
      <c r="E645" s="5" t="s">
        <v>9</v>
      </c>
    </row>
    <row r="646" ht="15.6" spans="1:5">
      <c r="A646" s="5">
        <f>644</f>
        <v>644</v>
      </c>
      <c r="B646" s="5" t="s">
        <v>757</v>
      </c>
      <c r="C646" s="5" t="s">
        <v>348</v>
      </c>
      <c r="D646" s="5" t="s">
        <v>750</v>
      </c>
      <c r="E646" s="5" t="s">
        <v>12</v>
      </c>
    </row>
    <row r="647" ht="15.6" spans="1:5">
      <c r="A647" s="5">
        <f>645</f>
        <v>645</v>
      </c>
      <c r="B647" s="5" t="s">
        <v>758</v>
      </c>
      <c r="C647" s="5" t="s">
        <v>348</v>
      </c>
      <c r="D647" s="5" t="s">
        <v>759</v>
      </c>
      <c r="E647" s="5" t="s">
        <v>15</v>
      </c>
    </row>
    <row r="648" ht="15.6" spans="1:5">
      <c r="A648" s="5">
        <f>646</f>
        <v>646</v>
      </c>
      <c r="B648" s="5" t="s">
        <v>760</v>
      </c>
      <c r="C648" s="5" t="s">
        <v>348</v>
      </c>
      <c r="D648" s="5" t="s">
        <v>759</v>
      </c>
      <c r="E648" s="5" t="s">
        <v>15</v>
      </c>
    </row>
    <row r="649" ht="15.6" spans="1:5">
      <c r="A649" s="5">
        <f>647</f>
        <v>647</v>
      </c>
      <c r="B649" s="5" t="s">
        <v>761</v>
      </c>
      <c r="C649" s="5" t="s">
        <v>348</v>
      </c>
      <c r="D649" s="5" t="s">
        <v>759</v>
      </c>
      <c r="E649" s="5" t="s">
        <v>12</v>
      </c>
    </row>
    <row r="650" ht="15.6" spans="1:5">
      <c r="A650" s="5">
        <f>648</f>
        <v>648</v>
      </c>
      <c r="B650" s="5" t="s">
        <v>762</v>
      </c>
      <c r="C650" s="5" t="s">
        <v>348</v>
      </c>
      <c r="D650" s="5" t="s">
        <v>759</v>
      </c>
      <c r="E650" s="5" t="s">
        <v>9</v>
      </c>
    </row>
    <row r="651" ht="15.6" spans="1:5">
      <c r="A651" s="5">
        <f>649</f>
        <v>649</v>
      </c>
      <c r="B651" s="5" t="s">
        <v>763</v>
      </c>
      <c r="C651" s="5" t="s">
        <v>348</v>
      </c>
      <c r="D651" s="5" t="s">
        <v>759</v>
      </c>
      <c r="E651" s="5" t="s">
        <v>15</v>
      </c>
    </row>
    <row r="652" ht="15.6" spans="1:5">
      <c r="A652" s="5">
        <f>650</f>
        <v>650</v>
      </c>
      <c r="B652" s="5" t="s">
        <v>764</v>
      </c>
      <c r="C652" s="5" t="s">
        <v>348</v>
      </c>
      <c r="D652" s="5" t="s">
        <v>759</v>
      </c>
      <c r="E652" s="5" t="s">
        <v>9</v>
      </c>
    </row>
    <row r="653" ht="15.6" spans="1:5">
      <c r="A653" s="5">
        <f>651</f>
        <v>651</v>
      </c>
      <c r="B653" s="5" t="s">
        <v>765</v>
      </c>
      <c r="C653" s="5" t="s">
        <v>348</v>
      </c>
      <c r="D653" s="5" t="s">
        <v>759</v>
      </c>
      <c r="E653" s="5" t="s">
        <v>12</v>
      </c>
    </row>
    <row r="654" ht="15.6" spans="1:5">
      <c r="A654" s="5">
        <f>652</f>
        <v>652</v>
      </c>
      <c r="B654" s="5" t="s">
        <v>766</v>
      </c>
      <c r="C654" s="5" t="s">
        <v>767</v>
      </c>
      <c r="D654" s="5" t="s">
        <v>768</v>
      </c>
      <c r="E654" s="5" t="s">
        <v>15</v>
      </c>
    </row>
    <row r="655" ht="15.6" spans="1:5">
      <c r="A655" s="5">
        <f>653</f>
        <v>653</v>
      </c>
      <c r="B655" s="5" t="s">
        <v>769</v>
      </c>
      <c r="C655" s="5" t="s">
        <v>767</v>
      </c>
      <c r="D655" s="5" t="s">
        <v>768</v>
      </c>
      <c r="E655" s="5" t="s">
        <v>15</v>
      </c>
    </row>
    <row r="656" ht="15.6" spans="1:5">
      <c r="A656" s="5">
        <f>654</f>
        <v>654</v>
      </c>
      <c r="B656" s="5" t="s">
        <v>770</v>
      </c>
      <c r="C656" s="5" t="s">
        <v>767</v>
      </c>
      <c r="D656" s="5" t="s">
        <v>768</v>
      </c>
      <c r="E656" s="5" t="s">
        <v>12</v>
      </c>
    </row>
    <row r="657" ht="15.6" spans="1:5">
      <c r="A657" s="5">
        <f>655</f>
        <v>655</v>
      </c>
      <c r="B657" s="5" t="s">
        <v>771</v>
      </c>
      <c r="C657" s="5" t="s">
        <v>767</v>
      </c>
      <c r="D657" s="5" t="s">
        <v>772</v>
      </c>
      <c r="E657" s="5" t="s">
        <v>9</v>
      </c>
    </row>
    <row r="658" ht="15.6" spans="1:5">
      <c r="A658" s="5">
        <f>656</f>
        <v>656</v>
      </c>
      <c r="B658" s="5" t="s">
        <v>773</v>
      </c>
      <c r="C658" s="5" t="s">
        <v>767</v>
      </c>
      <c r="D658" s="5" t="s">
        <v>772</v>
      </c>
      <c r="E658" s="5" t="s">
        <v>12</v>
      </c>
    </row>
    <row r="659" ht="15.6" spans="1:5">
      <c r="A659" s="5">
        <f>657</f>
        <v>657</v>
      </c>
      <c r="B659" s="5" t="s">
        <v>774</v>
      </c>
      <c r="C659" s="5" t="s">
        <v>767</v>
      </c>
      <c r="D659" s="5" t="s">
        <v>772</v>
      </c>
      <c r="E659" s="5" t="s">
        <v>15</v>
      </c>
    </row>
    <row r="660" ht="15.6" spans="1:5">
      <c r="A660" s="5">
        <f>658</f>
        <v>658</v>
      </c>
      <c r="B660" s="5" t="s">
        <v>775</v>
      </c>
      <c r="C660" s="5" t="s">
        <v>767</v>
      </c>
      <c r="D660" s="5" t="s">
        <v>772</v>
      </c>
      <c r="E660" s="5" t="s">
        <v>9</v>
      </c>
    </row>
    <row r="661" ht="15.6" spans="1:5">
      <c r="A661" s="5">
        <f>659</f>
        <v>659</v>
      </c>
      <c r="B661" s="5" t="s">
        <v>776</v>
      </c>
      <c r="C661" s="5" t="s">
        <v>767</v>
      </c>
      <c r="D661" s="5" t="s">
        <v>772</v>
      </c>
      <c r="E661" s="5" t="s">
        <v>9</v>
      </c>
    </row>
    <row r="662" ht="15.6" spans="1:5">
      <c r="A662" s="5">
        <f>660</f>
        <v>660</v>
      </c>
      <c r="B662" s="5" t="s">
        <v>777</v>
      </c>
      <c r="C662" s="5" t="s">
        <v>767</v>
      </c>
      <c r="D662" s="5" t="s">
        <v>772</v>
      </c>
      <c r="E662" s="5" t="s">
        <v>15</v>
      </c>
    </row>
    <row r="663" ht="15.6" spans="1:5">
      <c r="A663" s="5">
        <f>661</f>
        <v>661</v>
      </c>
      <c r="B663" s="5" t="s">
        <v>778</v>
      </c>
      <c r="C663" s="5" t="s">
        <v>767</v>
      </c>
      <c r="D663" s="5" t="s">
        <v>772</v>
      </c>
      <c r="E663" s="5" t="s">
        <v>15</v>
      </c>
    </row>
    <row r="664" ht="15.6" spans="1:5">
      <c r="A664" s="5">
        <f>662</f>
        <v>662</v>
      </c>
      <c r="B664" s="5" t="s">
        <v>779</v>
      </c>
      <c r="C664" s="5" t="s">
        <v>767</v>
      </c>
      <c r="D664" s="5" t="s">
        <v>780</v>
      </c>
      <c r="E664" s="5" t="s">
        <v>12</v>
      </c>
    </row>
    <row r="665" ht="15.6" spans="1:5">
      <c r="A665" s="5">
        <f>663</f>
        <v>663</v>
      </c>
      <c r="B665" s="5" t="s">
        <v>781</v>
      </c>
      <c r="C665" s="5" t="s">
        <v>767</v>
      </c>
      <c r="D665" s="5" t="s">
        <v>780</v>
      </c>
      <c r="E665" s="5" t="s">
        <v>15</v>
      </c>
    </row>
    <row r="666" ht="15.6" spans="1:5">
      <c r="A666" s="5">
        <f>664</f>
        <v>664</v>
      </c>
      <c r="B666" s="5" t="s">
        <v>782</v>
      </c>
      <c r="C666" s="5" t="s">
        <v>767</v>
      </c>
      <c r="D666" s="5" t="s">
        <v>780</v>
      </c>
      <c r="E666" s="5" t="s">
        <v>9</v>
      </c>
    </row>
    <row r="667" ht="15.6" spans="1:5">
      <c r="A667" s="5">
        <f>665</f>
        <v>665</v>
      </c>
      <c r="B667" s="5" t="s">
        <v>783</v>
      </c>
      <c r="C667" s="5" t="s">
        <v>767</v>
      </c>
      <c r="D667" s="5" t="s">
        <v>780</v>
      </c>
      <c r="E667" s="5" t="s">
        <v>15</v>
      </c>
    </row>
    <row r="668" ht="15.6" spans="1:5">
      <c r="A668" s="5">
        <f>666</f>
        <v>666</v>
      </c>
      <c r="B668" s="5" t="s">
        <v>784</v>
      </c>
      <c r="C668" s="5" t="s">
        <v>767</v>
      </c>
      <c r="D668" s="5" t="s">
        <v>780</v>
      </c>
      <c r="E668" s="5" t="s">
        <v>12</v>
      </c>
    </row>
    <row r="669" ht="15.6" spans="1:5">
      <c r="A669" s="5">
        <f>667</f>
        <v>667</v>
      </c>
      <c r="B669" s="5" t="s">
        <v>785</v>
      </c>
      <c r="C669" s="5" t="s">
        <v>767</v>
      </c>
      <c r="D669" s="5" t="s">
        <v>780</v>
      </c>
      <c r="E669" s="5" t="s">
        <v>15</v>
      </c>
    </row>
    <row r="670" ht="15.6" spans="1:5">
      <c r="A670" s="5">
        <f>668</f>
        <v>668</v>
      </c>
      <c r="B670" s="5" t="s">
        <v>786</v>
      </c>
      <c r="C670" s="5" t="s">
        <v>767</v>
      </c>
      <c r="D670" s="5" t="s">
        <v>780</v>
      </c>
      <c r="E670" s="5" t="s">
        <v>15</v>
      </c>
    </row>
    <row r="671" ht="15.6" spans="1:5">
      <c r="A671" s="5">
        <f>669</f>
        <v>669</v>
      </c>
      <c r="B671" s="5" t="s">
        <v>787</v>
      </c>
      <c r="C671" s="5" t="s">
        <v>767</v>
      </c>
      <c r="D671" s="5" t="s">
        <v>788</v>
      </c>
      <c r="E671" s="5" t="s">
        <v>9</v>
      </c>
    </row>
    <row r="672" ht="15.6" spans="1:5">
      <c r="A672" s="5">
        <f>670</f>
        <v>670</v>
      </c>
      <c r="B672" s="5" t="s">
        <v>789</v>
      </c>
      <c r="C672" s="5" t="s">
        <v>767</v>
      </c>
      <c r="D672" s="5" t="s">
        <v>788</v>
      </c>
      <c r="E672" s="5" t="s">
        <v>15</v>
      </c>
    </row>
    <row r="673" ht="15.6" spans="1:5">
      <c r="A673" s="5">
        <f>671</f>
        <v>671</v>
      </c>
      <c r="B673" s="5" t="s">
        <v>790</v>
      </c>
      <c r="C673" s="5" t="s">
        <v>767</v>
      </c>
      <c r="D673" s="5" t="s">
        <v>788</v>
      </c>
      <c r="E673" s="5" t="s">
        <v>12</v>
      </c>
    </row>
    <row r="674" ht="15.6" spans="1:5">
      <c r="A674" s="5">
        <f>672</f>
        <v>672</v>
      </c>
      <c r="B674" s="5" t="s">
        <v>791</v>
      </c>
      <c r="C674" s="5" t="s">
        <v>767</v>
      </c>
      <c r="D674" s="5" t="s">
        <v>792</v>
      </c>
      <c r="E674" s="5" t="s">
        <v>12</v>
      </c>
    </row>
    <row r="675" ht="15.6" spans="1:5">
      <c r="A675" s="5">
        <f>673</f>
        <v>673</v>
      </c>
      <c r="B675" s="5" t="s">
        <v>793</v>
      </c>
      <c r="C675" s="5" t="s">
        <v>767</v>
      </c>
      <c r="D675" s="5" t="s">
        <v>792</v>
      </c>
      <c r="E675" s="5" t="s">
        <v>15</v>
      </c>
    </row>
    <row r="676" ht="15.6" spans="1:5">
      <c r="A676" s="5">
        <f>674</f>
        <v>674</v>
      </c>
      <c r="B676" s="5" t="s">
        <v>794</v>
      </c>
      <c r="C676" s="5" t="s">
        <v>767</v>
      </c>
      <c r="D676" s="5" t="s">
        <v>792</v>
      </c>
      <c r="E676" s="5" t="s">
        <v>12</v>
      </c>
    </row>
    <row r="677" ht="15.6" spans="1:5">
      <c r="A677" s="5">
        <f>675</f>
        <v>675</v>
      </c>
      <c r="B677" s="5" t="s">
        <v>795</v>
      </c>
      <c r="C677" s="5" t="s">
        <v>767</v>
      </c>
      <c r="D677" s="5" t="s">
        <v>792</v>
      </c>
      <c r="E677" s="5" t="s">
        <v>9</v>
      </c>
    </row>
    <row r="678" ht="15.6" spans="1:5">
      <c r="A678" s="5">
        <f>676</f>
        <v>676</v>
      </c>
      <c r="B678" s="5" t="s">
        <v>796</v>
      </c>
      <c r="C678" s="5" t="s">
        <v>767</v>
      </c>
      <c r="D678" s="5" t="s">
        <v>792</v>
      </c>
      <c r="E678" s="5" t="s">
        <v>15</v>
      </c>
    </row>
    <row r="679" ht="15.6" spans="1:5">
      <c r="A679" s="5">
        <f>677</f>
        <v>677</v>
      </c>
      <c r="B679" s="5" t="s">
        <v>46</v>
      </c>
      <c r="C679" s="5" t="s">
        <v>767</v>
      </c>
      <c r="D679" s="5" t="s">
        <v>792</v>
      </c>
      <c r="E679" s="5" t="s">
        <v>12</v>
      </c>
    </row>
    <row r="680" ht="15.6" spans="1:5">
      <c r="A680" s="5">
        <f>678</f>
        <v>678</v>
      </c>
      <c r="B680" s="5" t="s">
        <v>797</v>
      </c>
      <c r="C680" s="5" t="s">
        <v>767</v>
      </c>
      <c r="D680" s="5" t="s">
        <v>798</v>
      </c>
      <c r="E680" s="5" t="s">
        <v>12</v>
      </c>
    </row>
    <row r="681" ht="15.6" spans="1:5">
      <c r="A681" s="5">
        <f>679</f>
        <v>679</v>
      </c>
      <c r="B681" s="5" t="s">
        <v>799</v>
      </c>
      <c r="C681" s="5" t="s">
        <v>767</v>
      </c>
      <c r="D681" s="5" t="s">
        <v>798</v>
      </c>
      <c r="E681" s="5" t="s">
        <v>9</v>
      </c>
    </row>
    <row r="682" ht="15.6" spans="1:5">
      <c r="A682" s="5">
        <f>680</f>
        <v>680</v>
      </c>
      <c r="B682" s="5" t="s">
        <v>800</v>
      </c>
      <c r="C682" s="5" t="s">
        <v>767</v>
      </c>
      <c r="D682" s="5" t="s">
        <v>798</v>
      </c>
      <c r="E682" s="5" t="s">
        <v>12</v>
      </c>
    </row>
    <row r="683" ht="15.6" spans="1:5">
      <c r="A683" s="5">
        <f>681</f>
        <v>681</v>
      </c>
      <c r="B683" s="5" t="s">
        <v>801</v>
      </c>
      <c r="C683" s="5" t="s">
        <v>767</v>
      </c>
      <c r="D683" s="5" t="s">
        <v>798</v>
      </c>
      <c r="E683" s="5" t="s">
        <v>12</v>
      </c>
    </row>
    <row r="684" ht="15.6" spans="1:5">
      <c r="A684" s="5">
        <f>682</f>
        <v>682</v>
      </c>
      <c r="B684" s="5" t="s">
        <v>802</v>
      </c>
      <c r="C684" s="5" t="s">
        <v>767</v>
      </c>
      <c r="D684" s="5" t="s">
        <v>798</v>
      </c>
      <c r="E684" s="5" t="s">
        <v>12</v>
      </c>
    </row>
    <row r="685" ht="15.6" spans="1:5">
      <c r="A685" s="5">
        <f>683</f>
        <v>683</v>
      </c>
      <c r="B685" s="5" t="s">
        <v>803</v>
      </c>
      <c r="C685" s="5" t="s">
        <v>767</v>
      </c>
      <c r="D685" s="5" t="s">
        <v>798</v>
      </c>
      <c r="E685" s="5" t="s">
        <v>9</v>
      </c>
    </row>
    <row r="686" ht="15.6" spans="1:5">
      <c r="A686" s="5">
        <f>684</f>
        <v>684</v>
      </c>
      <c r="B686" s="5" t="s">
        <v>804</v>
      </c>
      <c r="C686" s="5" t="s">
        <v>767</v>
      </c>
      <c r="D686" s="5" t="s">
        <v>805</v>
      </c>
      <c r="E686" s="5" t="s">
        <v>15</v>
      </c>
    </row>
    <row r="687" ht="15.6" spans="1:5">
      <c r="A687" s="5">
        <f>685</f>
        <v>685</v>
      </c>
      <c r="B687" s="5" t="s">
        <v>806</v>
      </c>
      <c r="C687" s="5" t="s">
        <v>767</v>
      </c>
      <c r="D687" s="5" t="s">
        <v>805</v>
      </c>
      <c r="E687" s="5" t="s">
        <v>15</v>
      </c>
    </row>
    <row r="688" ht="15.6" spans="1:5">
      <c r="A688" s="5">
        <f>686</f>
        <v>686</v>
      </c>
      <c r="B688" s="5" t="s">
        <v>807</v>
      </c>
      <c r="C688" s="5" t="s">
        <v>767</v>
      </c>
      <c r="D688" s="5" t="s">
        <v>805</v>
      </c>
      <c r="E688" s="5" t="s">
        <v>15</v>
      </c>
    </row>
    <row r="689" ht="15.6" spans="1:5">
      <c r="A689" s="5">
        <f>687</f>
        <v>687</v>
      </c>
      <c r="B689" s="5" t="s">
        <v>808</v>
      </c>
      <c r="C689" s="5" t="s">
        <v>767</v>
      </c>
      <c r="D689" s="5" t="s">
        <v>805</v>
      </c>
      <c r="E689" s="5" t="s">
        <v>15</v>
      </c>
    </row>
    <row r="690" ht="15.6" spans="1:5">
      <c r="A690" s="5">
        <f>688</f>
        <v>688</v>
      </c>
      <c r="B690" s="5" t="s">
        <v>809</v>
      </c>
      <c r="C690" s="5" t="s">
        <v>767</v>
      </c>
      <c r="D690" s="5" t="s">
        <v>805</v>
      </c>
      <c r="E690" s="5" t="s">
        <v>12</v>
      </c>
    </row>
    <row r="691" ht="15.6" spans="1:5">
      <c r="A691" s="5">
        <f>689</f>
        <v>689</v>
      </c>
      <c r="B691" s="5" t="s">
        <v>810</v>
      </c>
      <c r="C691" s="5" t="s">
        <v>767</v>
      </c>
      <c r="D691" s="5" t="s">
        <v>805</v>
      </c>
      <c r="E691" s="5" t="s">
        <v>15</v>
      </c>
    </row>
    <row r="692" ht="15.6" spans="1:5">
      <c r="A692" s="5">
        <f>690</f>
        <v>690</v>
      </c>
      <c r="B692" s="5" t="s">
        <v>811</v>
      </c>
      <c r="C692" s="5" t="s">
        <v>767</v>
      </c>
      <c r="D692" s="5" t="s">
        <v>805</v>
      </c>
      <c r="E692" s="5" t="s">
        <v>15</v>
      </c>
    </row>
    <row r="693" ht="15.6" spans="1:5">
      <c r="A693" s="5">
        <f>691</f>
        <v>691</v>
      </c>
      <c r="B693" s="5" t="s">
        <v>812</v>
      </c>
      <c r="C693" s="5" t="s">
        <v>767</v>
      </c>
      <c r="D693" s="5" t="s">
        <v>805</v>
      </c>
      <c r="E693" s="5" t="s">
        <v>9</v>
      </c>
    </row>
    <row r="694" ht="15.6" spans="1:5">
      <c r="A694" s="5">
        <f>692</f>
        <v>692</v>
      </c>
      <c r="B694" s="5" t="s">
        <v>813</v>
      </c>
      <c r="C694" s="5" t="s">
        <v>767</v>
      </c>
      <c r="D694" s="5" t="s">
        <v>805</v>
      </c>
      <c r="E694" s="5" t="s">
        <v>15</v>
      </c>
    </row>
    <row r="695" ht="15.6" spans="1:5">
      <c r="A695" s="5">
        <f>693</f>
        <v>693</v>
      </c>
      <c r="B695" s="5" t="s">
        <v>814</v>
      </c>
      <c r="C695" s="5" t="s">
        <v>767</v>
      </c>
      <c r="D695" s="5" t="s">
        <v>805</v>
      </c>
      <c r="E695" s="5" t="s">
        <v>15</v>
      </c>
    </row>
    <row r="696" ht="15.6" spans="1:5">
      <c r="A696" s="5">
        <f>694</f>
        <v>694</v>
      </c>
      <c r="B696" s="5" t="s">
        <v>815</v>
      </c>
      <c r="C696" s="5" t="s">
        <v>767</v>
      </c>
      <c r="D696" s="5" t="s">
        <v>816</v>
      </c>
      <c r="E696" s="5" t="s">
        <v>15</v>
      </c>
    </row>
    <row r="697" ht="15.6" spans="1:5">
      <c r="A697" s="5">
        <f>695</f>
        <v>695</v>
      </c>
      <c r="B697" s="5" t="s">
        <v>817</v>
      </c>
      <c r="C697" s="5" t="s">
        <v>767</v>
      </c>
      <c r="D697" s="5" t="s">
        <v>816</v>
      </c>
      <c r="E697" s="5" t="s">
        <v>9</v>
      </c>
    </row>
    <row r="698" ht="15.6" spans="1:5">
      <c r="A698" s="5">
        <f>696</f>
        <v>696</v>
      </c>
      <c r="B698" s="5" t="s">
        <v>818</v>
      </c>
      <c r="C698" s="5" t="s">
        <v>767</v>
      </c>
      <c r="D698" s="5" t="s">
        <v>816</v>
      </c>
      <c r="E698" s="5" t="s">
        <v>15</v>
      </c>
    </row>
    <row r="699" ht="15.6" spans="1:5">
      <c r="A699" s="5">
        <f>697</f>
        <v>697</v>
      </c>
      <c r="B699" s="5" t="s">
        <v>819</v>
      </c>
      <c r="C699" s="5" t="s">
        <v>767</v>
      </c>
      <c r="D699" s="5" t="s">
        <v>816</v>
      </c>
      <c r="E699" s="5" t="s">
        <v>15</v>
      </c>
    </row>
    <row r="700" ht="15.6" spans="1:5">
      <c r="A700" s="5">
        <f>698</f>
        <v>698</v>
      </c>
      <c r="B700" s="5" t="s">
        <v>820</v>
      </c>
      <c r="C700" s="5" t="s">
        <v>767</v>
      </c>
      <c r="D700" s="5" t="s">
        <v>816</v>
      </c>
      <c r="E700" s="5" t="s">
        <v>15</v>
      </c>
    </row>
    <row r="701" ht="15.6" spans="1:5">
      <c r="A701" s="5">
        <f>699</f>
        <v>699</v>
      </c>
      <c r="B701" s="5" t="s">
        <v>821</v>
      </c>
      <c r="C701" s="5" t="s">
        <v>767</v>
      </c>
      <c r="D701" s="5" t="s">
        <v>816</v>
      </c>
      <c r="E701" s="5" t="s">
        <v>12</v>
      </c>
    </row>
    <row r="702" ht="15.6" spans="1:5">
      <c r="A702" s="5">
        <f>700</f>
        <v>700</v>
      </c>
      <c r="B702" s="5" t="s">
        <v>822</v>
      </c>
      <c r="C702" s="5" t="s">
        <v>767</v>
      </c>
      <c r="D702" s="5" t="s">
        <v>823</v>
      </c>
      <c r="E702" s="5" t="s">
        <v>15</v>
      </c>
    </row>
    <row r="703" ht="15.6" spans="1:5">
      <c r="A703" s="5">
        <f>701</f>
        <v>701</v>
      </c>
      <c r="B703" s="5" t="s">
        <v>824</v>
      </c>
      <c r="C703" s="5" t="s">
        <v>767</v>
      </c>
      <c r="D703" s="5" t="s">
        <v>823</v>
      </c>
      <c r="E703" s="5" t="s">
        <v>15</v>
      </c>
    </row>
    <row r="704" ht="15.6" spans="1:5">
      <c r="A704" s="5">
        <f>702</f>
        <v>702</v>
      </c>
      <c r="B704" s="5" t="s">
        <v>825</v>
      </c>
      <c r="C704" s="5" t="s">
        <v>767</v>
      </c>
      <c r="D704" s="5" t="s">
        <v>823</v>
      </c>
      <c r="E704" s="5" t="s">
        <v>15</v>
      </c>
    </row>
    <row r="705" ht="15.6" spans="1:5">
      <c r="A705" s="5">
        <f>703</f>
        <v>703</v>
      </c>
      <c r="B705" s="5" t="s">
        <v>826</v>
      </c>
      <c r="C705" s="5" t="s">
        <v>767</v>
      </c>
      <c r="D705" s="5" t="s">
        <v>823</v>
      </c>
      <c r="E705" s="5" t="s">
        <v>15</v>
      </c>
    </row>
    <row r="706" ht="15.6" spans="1:5">
      <c r="A706" s="5">
        <f>704</f>
        <v>704</v>
      </c>
      <c r="B706" s="5" t="s">
        <v>827</v>
      </c>
      <c r="C706" s="5" t="s">
        <v>767</v>
      </c>
      <c r="D706" s="5" t="s">
        <v>823</v>
      </c>
      <c r="E706" s="5" t="s">
        <v>15</v>
      </c>
    </row>
    <row r="707" ht="15.6" spans="1:5">
      <c r="A707" s="5">
        <f>705</f>
        <v>705</v>
      </c>
      <c r="B707" s="5" t="s">
        <v>828</v>
      </c>
      <c r="C707" s="5" t="s">
        <v>767</v>
      </c>
      <c r="D707" s="5" t="s">
        <v>823</v>
      </c>
      <c r="E707" s="5" t="s">
        <v>12</v>
      </c>
    </row>
    <row r="708" ht="15.6" spans="1:5">
      <c r="A708" s="5">
        <f>706</f>
        <v>706</v>
      </c>
      <c r="B708" s="5" t="s">
        <v>829</v>
      </c>
      <c r="C708" s="5" t="s">
        <v>767</v>
      </c>
      <c r="D708" s="5" t="s">
        <v>830</v>
      </c>
      <c r="E708" s="5" t="s">
        <v>9</v>
      </c>
    </row>
    <row r="709" ht="15.6" spans="1:5">
      <c r="A709" s="5">
        <f>707</f>
        <v>707</v>
      </c>
      <c r="B709" s="5" t="s">
        <v>831</v>
      </c>
      <c r="C709" s="5" t="s">
        <v>767</v>
      </c>
      <c r="D709" s="5" t="s">
        <v>830</v>
      </c>
      <c r="E709" s="5" t="s">
        <v>9</v>
      </c>
    </row>
    <row r="710" ht="15.6" spans="1:5">
      <c r="A710" s="5">
        <f>708</f>
        <v>708</v>
      </c>
      <c r="B710" s="5" t="s">
        <v>832</v>
      </c>
      <c r="C710" s="5" t="s">
        <v>767</v>
      </c>
      <c r="D710" s="5" t="s">
        <v>830</v>
      </c>
      <c r="E710" s="5" t="s">
        <v>15</v>
      </c>
    </row>
    <row r="711" ht="15.6" spans="1:5">
      <c r="A711" s="5">
        <f>709</f>
        <v>709</v>
      </c>
      <c r="B711" s="5" t="s">
        <v>833</v>
      </c>
      <c r="C711" s="5" t="s">
        <v>767</v>
      </c>
      <c r="D711" s="5" t="s">
        <v>830</v>
      </c>
      <c r="E711" s="5" t="s">
        <v>12</v>
      </c>
    </row>
    <row r="712" ht="15.6" spans="1:5">
      <c r="A712" s="5">
        <f>710</f>
        <v>710</v>
      </c>
      <c r="B712" s="5" t="s">
        <v>834</v>
      </c>
      <c r="C712" s="5" t="s">
        <v>767</v>
      </c>
      <c r="D712" s="5" t="s">
        <v>830</v>
      </c>
      <c r="E712" s="5" t="s">
        <v>15</v>
      </c>
    </row>
    <row r="713" ht="15.6" spans="1:5">
      <c r="A713" s="5">
        <f>711</f>
        <v>711</v>
      </c>
      <c r="B713" s="5" t="s">
        <v>835</v>
      </c>
      <c r="C713" s="5" t="s">
        <v>767</v>
      </c>
      <c r="D713" s="5" t="s">
        <v>830</v>
      </c>
      <c r="E713" s="5" t="s">
        <v>12</v>
      </c>
    </row>
    <row r="714" ht="15.6" spans="1:5">
      <c r="A714" s="5">
        <f>712</f>
        <v>712</v>
      </c>
      <c r="B714" s="5" t="s">
        <v>836</v>
      </c>
      <c r="C714" s="5" t="s">
        <v>767</v>
      </c>
      <c r="D714" s="5" t="s">
        <v>837</v>
      </c>
      <c r="E714" s="5" t="s">
        <v>15</v>
      </c>
    </row>
    <row r="715" ht="15.6" spans="1:5">
      <c r="A715" s="5">
        <f>713</f>
        <v>713</v>
      </c>
      <c r="B715" s="5" t="s">
        <v>838</v>
      </c>
      <c r="C715" s="5" t="s">
        <v>767</v>
      </c>
      <c r="D715" s="5" t="s">
        <v>837</v>
      </c>
      <c r="E715" s="5" t="s">
        <v>15</v>
      </c>
    </row>
    <row r="716" ht="15.6" spans="1:5">
      <c r="A716" s="5">
        <f>714</f>
        <v>714</v>
      </c>
      <c r="B716" s="5" t="s">
        <v>533</v>
      </c>
      <c r="C716" s="5" t="s">
        <v>767</v>
      </c>
      <c r="D716" s="5" t="s">
        <v>837</v>
      </c>
      <c r="E716" s="5" t="s">
        <v>12</v>
      </c>
    </row>
    <row r="717" ht="15.6" spans="1:5">
      <c r="A717" s="5">
        <f>715</f>
        <v>715</v>
      </c>
      <c r="B717" s="5" t="s">
        <v>839</v>
      </c>
      <c r="C717" s="5" t="s">
        <v>767</v>
      </c>
      <c r="D717" s="5" t="s">
        <v>837</v>
      </c>
      <c r="E717" s="5" t="s">
        <v>15</v>
      </c>
    </row>
    <row r="718" ht="15.6" spans="1:5">
      <c r="A718" s="5">
        <f>716</f>
        <v>716</v>
      </c>
      <c r="B718" s="5" t="s">
        <v>840</v>
      </c>
      <c r="C718" s="5" t="s">
        <v>767</v>
      </c>
      <c r="D718" s="5" t="s">
        <v>837</v>
      </c>
      <c r="E718" s="5" t="s">
        <v>12</v>
      </c>
    </row>
    <row r="719" ht="15.6" spans="1:5">
      <c r="A719" s="5">
        <f>717</f>
        <v>717</v>
      </c>
      <c r="B719" s="5" t="s">
        <v>841</v>
      </c>
      <c r="C719" s="5" t="s">
        <v>767</v>
      </c>
      <c r="D719" s="5" t="s">
        <v>837</v>
      </c>
      <c r="E719" s="5" t="s">
        <v>9</v>
      </c>
    </row>
    <row r="720" ht="15.6" spans="1:5">
      <c r="A720" s="5">
        <f>718</f>
        <v>718</v>
      </c>
      <c r="B720" s="5" t="s">
        <v>842</v>
      </c>
      <c r="C720" s="5" t="s">
        <v>767</v>
      </c>
      <c r="D720" s="5" t="s">
        <v>837</v>
      </c>
      <c r="E720" s="5" t="s">
        <v>9</v>
      </c>
    </row>
    <row r="721" ht="15.6" spans="1:5">
      <c r="A721" s="5">
        <f>719</f>
        <v>719</v>
      </c>
      <c r="B721" s="5" t="s">
        <v>843</v>
      </c>
      <c r="C721" s="5" t="s">
        <v>767</v>
      </c>
      <c r="D721" s="5" t="s">
        <v>844</v>
      </c>
      <c r="E721" s="5" t="s">
        <v>9</v>
      </c>
    </row>
    <row r="722" ht="15.6" spans="1:5">
      <c r="A722" s="5">
        <f>720</f>
        <v>720</v>
      </c>
      <c r="B722" s="5" t="s">
        <v>845</v>
      </c>
      <c r="C722" s="5" t="s">
        <v>767</v>
      </c>
      <c r="D722" s="5" t="s">
        <v>844</v>
      </c>
      <c r="E722" s="5" t="s">
        <v>15</v>
      </c>
    </row>
    <row r="723" ht="15.6" spans="1:5">
      <c r="A723" s="5">
        <f>721</f>
        <v>721</v>
      </c>
      <c r="B723" s="5" t="s">
        <v>846</v>
      </c>
      <c r="C723" s="5" t="s">
        <v>767</v>
      </c>
      <c r="D723" s="5" t="s">
        <v>844</v>
      </c>
      <c r="E723" s="5" t="s">
        <v>12</v>
      </c>
    </row>
    <row r="724" ht="15.6" spans="1:5">
      <c r="A724" s="5">
        <f>722</f>
        <v>722</v>
      </c>
      <c r="B724" s="5" t="s">
        <v>847</v>
      </c>
      <c r="C724" s="5" t="s">
        <v>767</v>
      </c>
      <c r="D724" s="5" t="s">
        <v>844</v>
      </c>
      <c r="E724" s="5" t="s">
        <v>9</v>
      </c>
    </row>
    <row r="725" ht="15.6" spans="1:5">
      <c r="A725" s="5">
        <f>723</f>
        <v>723</v>
      </c>
      <c r="B725" s="5" t="s">
        <v>848</v>
      </c>
      <c r="C725" s="5" t="s">
        <v>767</v>
      </c>
      <c r="D725" s="5" t="s">
        <v>844</v>
      </c>
      <c r="E725" s="5" t="s">
        <v>15</v>
      </c>
    </row>
    <row r="726" ht="15.6" spans="1:5">
      <c r="A726" s="5">
        <f>724</f>
        <v>724</v>
      </c>
      <c r="B726" s="5" t="s">
        <v>849</v>
      </c>
      <c r="C726" s="5" t="s">
        <v>767</v>
      </c>
      <c r="D726" s="5" t="s">
        <v>844</v>
      </c>
      <c r="E726" s="5" t="s">
        <v>15</v>
      </c>
    </row>
    <row r="727" ht="15.6" spans="1:5">
      <c r="A727" s="5">
        <f>725</f>
        <v>725</v>
      </c>
      <c r="B727" s="5" t="s">
        <v>850</v>
      </c>
      <c r="C727" s="5" t="s">
        <v>767</v>
      </c>
      <c r="D727" s="5" t="s">
        <v>844</v>
      </c>
      <c r="E727" s="5" t="s">
        <v>15</v>
      </c>
    </row>
    <row r="728" ht="15.6" spans="1:5">
      <c r="A728" s="5">
        <f>726</f>
        <v>726</v>
      </c>
      <c r="B728" s="5" t="s">
        <v>851</v>
      </c>
      <c r="C728" s="5" t="s">
        <v>767</v>
      </c>
      <c r="D728" s="5" t="s">
        <v>852</v>
      </c>
      <c r="E728" s="5" t="s">
        <v>15</v>
      </c>
    </row>
    <row r="729" ht="15.6" spans="1:5">
      <c r="A729" s="5">
        <f>727</f>
        <v>727</v>
      </c>
      <c r="B729" s="5" t="s">
        <v>853</v>
      </c>
      <c r="C729" s="5" t="s">
        <v>767</v>
      </c>
      <c r="D729" s="5" t="s">
        <v>852</v>
      </c>
      <c r="E729" s="5" t="s">
        <v>9</v>
      </c>
    </row>
    <row r="730" ht="15.6" spans="1:5">
      <c r="A730" s="5">
        <f>728</f>
        <v>728</v>
      </c>
      <c r="B730" s="5" t="s">
        <v>854</v>
      </c>
      <c r="C730" s="5" t="s">
        <v>767</v>
      </c>
      <c r="D730" s="5" t="s">
        <v>852</v>
      </c>
      <c r="E730" s="5" t="s">
        <v>9</v>
      </c>
    </row>
    <row r="731" ht="15.6" spans="1:5">
      <c r="A731" s="5">
        <f>729</f>
        <v>729</v>
      </c>
      <c r="B731" s="5" t="s">
        <v>855</v>
      </c>
      <c r="C731" s="5" t="s">
        <v>767</v>
      </c>
      <c r="D731" s="5" t="s">
        <v>852</v>
      </c>
      <c r="E731" s="5" t="s">
        <v>9</v>
      </c>
    </row>
    <row r="732" ht="15.6" spans="1:5">
      <c r="A732" s="5">
        <f>730</f>
        <v>730</v>
      </c>
      <c r="B732" s="5" t="s">
        <v>856</v>
      </c>
      <c r="C732" s="5" t="s">
        <v>767</v>
      </c>
      <c r="D732" s="5" t="s">
        <v>852</v>
      </c>
      <c r="E732" s="5" t="s">
        <v>15</v>
      </c>
    </row>
    <row r="733" ht="15.6" spans="1:5">
      <c r="A733" s="5">
        <f>731</f>
        <v>731</v>
      </c>
      <c r="B733" s="5" t="s">
        <v>857</v>
      </c>
      <c r="C733" s="5" t="s">
        <v>767</v>
      </c>
      <c r="D733" s="5" t="s">
        <v>852</v>
      </c>
      <c r="E733" s="5" t="s">
        <v>15</v>
      </c>
    </row>
    <row r="734" ht="15.6" spans="1:5">
      <c r="A734" s="5">
        <f>732</f>
        <v>732</v>
      </c>
      <c r="B734" s="5" t="s">
        <v>858</v>
      </c>
      <c r="C734" s="5" t="s">
        <v>767</v>
      </c>
      <c r="D734" s="5" t="s">
        <v>852</v>
      </c>
      <c r="E734" s="5" t="s">
        <v>9</v>
      </c>
    </row>
    <row r="735" ht="15.6" spans="1:5">
      <c r="A735" s="5">
        <f>733</f>
        <v>733</v>
      </c>
      <c r="B735" s="5" t="s">
        <v>859</v>
      </c>
      <c r="C735" s="5" t="s">
        <v>767</v>
      </c>
      <c r="D735" s="5" t="s">
        <v>860</v>
      </c>
      <c r="E735" s="5" t="s">
        <v>12</v>
      </c>
    </row>
    <row r="736" ht="15.6" spans="1:5">
      <c r="A736" s="5">
        <f>734</f>
        <v>734</v>
      </c>
      <c r="B736" s="5" t="s">
        <v>861</v>
      </c>
      <c r="C736" s="5" t="s">
        <v>767</v>
      </c>
      <c r="D736" s="5" t="s">
        <v>860</v>
      </c>
      <c r="E736" s="5" t="s">
        <v>15</v>
      </c>
    </row>
    <row r="737" ht="15.6" spans="1:5">
      <c r="A737" s="5">
        <f>735</f>
        <v>735</v>
      </c>
      <c r="B737" s="5" t="s">
        <v>862</v>
      </c>
      <c r="C737" s="5" t="s">
        <v>767</v>
      </c>
      <c r="D737" s="5" t="s">
        <v>860</v>
      </c>
      <c r="E737" s="5" t="s">
        <v>15</v>
      </c>
    </row>
    <row r="738" ht="15.6" spans="1:5">
      <c r="A738" s="5">
        <f>736</f>
        <v>736</v>
      </c>
      <c r="B738" s="5" t="s">
        <v>863</v>
      </c>
      <c r="C738" s="5" t="s">
        <v>767</v>
      </c>
      <c r="D738" s="5" t="s">
        <v>860</v>
      </c>
      <c r="E738" s="5" t="s">
        <v>15</v>
      </c>
    </row>
    <row r="739" ht="15.6" spans="1:5">
      <c r="A739" s="5">
        <f>737</f>
        <v>737</v>
      </c>
      <c r="B739" s="5" t="s">
        <v>864</v>
      </c>
      <c r="C739" s="5" t="s">
        <v>767</v>
      </c>
      <c r="D739" s="5" t="s">
        <v>860</v>
      </c>
      <c r="E739" s="5" t="s">
        <v>12</v>
      </c>
    </row>
    <row r="740" ht="15.6" spans="1:5">
      <c r="A740" s="5">
        <f>738</f>
        <v>738</v>
      </c>
      <c r="B740" s="5" t="s">
        <v>865</v>
      </c>
      <c r="C740" s="5" t="s">
        <v>767</v>
      </c>
      <c r="D740" s="5" t="s">
        <v>860</v>
      </c>
      <c r="E740" s="5" t="s">
        <v>9</v>
      </c>
    </row>
    <row r="741" ht="15.6" spans="1:5">
      <c r="A741" s="5">
        <f>739</f>
        <v>739</v>
      </c>
      <c r="B741" s="5" t="s">
        <v>866</v>
      </c>
      <c r="C741" s="5" t="s">
        <v>767</v>
      </c>
      <c r="D741" s="5" t="s">
        <v>867</v>
      </c>
      <c r="E741" s="5" t="s">
        <v>15</v>
      </c>
    </row>
    <row r="742" ht="15.6" spans="1:5">
      <c r="A742" s="5">
        <f>740</f>
        <v>740</v>
      </c>
      <c r="B742" s="5" t="s">
        <v>868</v>
      </c>
      <c r="C742" s="5" t="s">
        <v>767</v>
      </c>
      <c r="D742" s="5" t="s">
        <v>867</v>
      </c>
      <c r="E742" s="5" t="s">
        <v>15</v>
      </c>
    </row>
    <row r="743" ht="15.6" spans="1:5">
      <c r="A743" s="5">
        <f>741</f>
        <v>741</v>
      </c>
      <c r="B743" s="5" t="s">
        <v>869</v>
      </c>
      <c r="C743" s="5" t="s">
        <v>767</v>
      </c>
      <c r="D743" s="5" t="s">
        <v>867</v>
      </c>
      <c r="E743" s="5" t="s">
        <v>15</v>
      </c>
    </row>
    <row r="744" ht="15.6" spans="1:5">
      <c r="A744" s="5">
        <f>742</f>
        <v>742</v>
      </c>
      <c r="B744" s="5" t="s">
        <v>870</v>
      </c>
      <c r="C744" s="5" t="s">
        <v>767</v>
      </c>
      <c r="D744" s="5" t="s">
        <v>867</v>
      </c>
      <c r="E744" s="5" t="s">
        <v>15</v>
      </c>
    </row>
    <row r="745" ht="15.6" spans="1:5">
      <c r="A745" s="5">
        <f>743</f>
        <v>743</v>
      </c>
      <c r="B745" s="5" t="s">
        <v>871</v>
      </c>
      <c r="C745" s="5" t="s">
        <v>767</v>
      </c>
      <c r="D745" s="5" t="s">
        <v>867</v>
      </c>
      <c r="E745" s="5" t="s">
        <v>12</v>
      </c>
    </row>
    <row r="746" ht="15.6" spans="1:5">
      <c r="A746" s="5">
        <f>744</f>
        <v>744</v>
      </c>
      <c r="B746" s="5" t="s">
        <v>872</v>
      </c>
      <c r="C746" s="5" t="s">
        <v>767</v>
      </c>
      <c r="D746" s="5" t="s">
        <v>867</v>
      </c>
      <c r="E746" s="5" t="s">
        <v>12</v>
      </c>
    </row>
    <row r="747" ht="15.6" spans="1:5">
      <c r="A747" s="5">
        <f>745</f>
        <v>745</v>
      </c>
      <c r="B747" s="5" t="s">
        <v>873</v>
      </c>
      <c r="C747" s="5" t="s">
        <v>767</v>
      </c>
      <c r="D747" s="5" t="s">
        <v>874</v>
      </c>
      <c r="E747" s="5" t="s">
        <v>12</v>
      </c>
    </row>
    <row r="748" ht="15.6" spans="1:5">
      <c r="A748" s="5">
        <f>746</f>
        <v>746</v>
      </c>
      <c r="B748" s="5" t="s">
        <v>875</v>
      </c>
      <c r="C748" s="5" t="s">
        <v>767</v>
      </c>
      <c r="D748" s="5" t="s">
        <v>874</v>
      </c>
      <c r="E748" s="5" t="s">
        <v>9</v>
      </c>
    </row>
    <row r="749" ht="15.6" spans="1:5">
      <c r="A749" s="5">
        <f>747</f>
        <v>747</v>
      </c>
      <c r="B749" s="5" t="s">
        <v>876</v>
      </c>
      <c r="C749" s="5" t="s">
        <v>767</v>
      </c>
      <c r="D749" s="5" t="s">
        <v>874</v>
      </c>
      <c r="E749" s="5" t="s">
        <v>15</v>
      </c>
    </row>
    <row r="750" ht="15.6" spans="1:5">
      <c r="A750" s="5">
        <f>748</f>
        <v>748</v>
      </c>
      <c r="B750" s="5" t="s">
        <v>877</v>
      </c>
      <c r="C750" s="5" t="s">
        <v>767</v>
      </c>
      <c r="D750" s="5" t="s">
        <v>874</v>
      </c>
      <c r="E750" s="5" t="s">
        <v>15</v>
      </c>
    </row>
    <row r="751" ht="15.6" spans="1:5">
      <c r="A751" s="5">
        <f>749</f>
        <v>749</v>
      </c>
      <c r="B751" s="5" t="s">
        <v>878</v>
      </c>
      <c r="C751" s="5" t="s">
        <v>767</v>
      </c>
      <c r="D751" s="5" t="s">
        <v>874</v>
      </c>
      <c r="E751" s="5" t="s">
        <v>9</v>
      </c>
    </row>
    <row r="752" ht="15.6" spans="1:5">
      <c r="A752" s="5">
        <f>750</f>
        <v>750</v>
      </c>
      <c r="B752" s="5" t="s">
        <v>879</v>
      </c>
      <c r="C752" s="5" t="s">
        <v>767</v>
      </c>
      <c r="D752" s="5" t="s">
        <v>880</v>
      </c>
      <c r="E752" s="5" t="s">
        <v>15</v>
      </c>
    </row>
    <row r="753" ht="15.6" spans="1:5">
      <c r="A753" s="5">
        <f>751</f>
        <v>751</v>
      </c>
      <c r="B753" s="5" t="s">
        <v>881</v>
      </c>
      <c r="C753" s="5" t="s">
        <v>767</v>
      </c>
      <c r="D753" s="5" t="s">
        <v>880</v>
      </c>
      <c r="E753" s="5" t="s">
        <v>15</v>
      </c>
    </row>
    <row r="754" ht="15.6" spans="1:5">
      <c r="A754" s="5">
        <f>752</f>
        <v>752</v>
      </c>
      <c r="B754" s="5" t="s">
        <v>882</v>
      </c>
      <c r="C754" s="5" t="s">
        <v>767</v>
      </c>
      <c r="D754" s="5" t="s">
        <v>880</v>
      </c>
      <c r="E754" s="5" t="s">
        <v>12</v>
      </c>
    </row>
    <row r="755" ht="15.6" spans="1:5">
      <c r="A755" s="5">
        <f>753</f>
        <v>753</v>
      </c>
      <c r="B755" s="5" t="s">
        <v>883</v>
      </c>
      <c r="C755" s="5" t="s">
        <v>767</v>
      </c>
      <c r="D755" s="5" t="s">
        <v>880</v>
      </c>
      <c r="E755" s="5" t="s">
        <v>9</v>
      </c>
    </row>
    <row r="756" ht="15.6" spans="1:5">
      <c r="A756" s="5">
        <f>754</f>
        <v>754</v>
      </c>
      <c r="B756" s="5" t="s">
        <v>884</v>
      </c>
      <c r="C756" s="5" t="s">
        <v>767</v>
      </c>
      <c r="D756" s="5" t="s">
        <v>880</v>
      </c>
      <c r="E756" s="5" t="s">
        <v>12</v>
      </c>
    </row>
    <row r="757" ht="15.6" spans="1:5">
      <c r="A757" s="5">
        <f>755</f>
        <v>755</v>
      </c>
      <c r="B757" s="5" t="s">
        <v>885</v>
      </c>
      <c r="C757" s="5" t="s">
        <v>767</v>
      </c>
      <c r="D757" s="5" t="s">
        <v>880</v>
      </c>
      <c r="E757" s="5" t="s">
        <v>15</v>
      </c>
    </row>
    <row r="758" ht="15.6" spans="1:5">
      <c r="A758" s="5">
        <f>756</f>
        <v>756</v>
      </c>
      <c r="B758" s="5" t="s">
        <v>886</v>
      </c>
      <c r="C758" s="5" t="s">
        <v>767</v>
      </c>
      <c r="D758" s="5" t="s">
        <v>887</v>
      </c>
      <c r="E758" s="5" t="s">
        <v>15</v>
      </c>
    </row>
    <row r="759" ht="15.6" spans="1:5">
      <c r="A759" s="5">
        <f>757</f>
        <v>757</v>
      </c>
      <c r="B759" s="5" t="s">
        <v>888</v>
      </c>
      <c r="C759" s="5" t="s">
        <v>767</v>
      </c>
      <c r="D759" s="5" t="s">
        <v>887</v>
      </c>
      <c r="E759" s="5" t="s">
        <v>12</v>
      </c>
    </row>
    <row r="760" ht="15.6" spans="1:5">
      <c r="A760" s="5">
        <f>758</f>
        <v>758</v>
      </c>
      <c r="B760" s="5" t="s">
        <v>889</v>
      </c>
      <c r="C760" s="5" t="s">
        <v>767</v>
      </c>
      <c r="D760" s="5" t="s">
        <v>887</v>
      </c>
      <c r="E760" s="5" t="s">
        <v>9</v>
      </c>
    </row>
    <row r="761" ht="15.6" spans="1:5">
      <c r="A761" s="5">
        <f>759</f>
        <v>759</v>
      </c>
      <c r="B761" s="5" t="s">
        <v>890</v>
      </c>
      <c r="C761" s="5" t="s">
        <v>767</v>
      </c>
      <c r="D761" s="5" t="s">
        <v>887</v>
      </c>
      <c r="E761" s="5" t="s">
        <v>9</v>
      </c>
    </row>
    <row r="762" ht="15.6" spans="1:5">
      <c r="A762" s="5">
        <f>760</f>
        <v>760</v>
      </c>
      <c r="B762" s="5" t="s">
        <v>891</v>
      </c>
      <c r="C762" s="5" t="s">
        <v>767</v>
      </c>
      <c r="D762" s="5" t="s">
        <v>887</v>
      </c>
      <c r="E762" s="5" t="s">
        <v>12</v>
      </c>
    </row>
    <row r="763" ht="15.6" spans="1:5">
      <c r="A763" s="5">
        <f>761</f>
        <v>761</v>
      </c>
      <c r="B763" s="5" t="s">
        <v>892</v>
      </c>
      <c r="C763" s="5" t="s">
        <v>767</v>
      </c>
      <c r="D763" s="5" t="s">
        <v>887</v>
      </c>
      <c r="E763" s="5" t="s">
        <v>12</v>
      </c>
    </row>
    <row r="764" ht="15.6" spans="1:5">
      <c r="A764" s="5">
        <f>762</f>
        <v>762</v>
      </c>
      <c r="B764" s="5" t="s">
        <v>893</v>
      </c>
      <c r="C764" s="5" t="s">
        <v>767</v>
      </c>
      <c r="D764" s="5" t="s">
        <v>887</v>
      </c>
      <c r="E764" s="5" t="s">
        <v>9</v>
      </c>
    </row>
    <row r="765" ht="15.6" spans="1:5">
      <c r="A765" s="5">
        <f>763</f>
        <v>763</v>
      </c>
      <c r="B765" s="5" t="s">
        <v>894</v>
      </c>
      <c r="C765" s="5" t="s">
        <v>767</v>
      </c>
      <c r="D765" s="5" t="s">
        <v>887</v>
      </c>
      <c r="E765" s="5" t="s">
        <v>12</v>
      </c>
    </row>
    <row r="766" ht="15.6" spans="1:5">
      <c r="A766" s="5">
        <f>764</f>
        <v>764</v>
      </c>
      <c r="B766" s="5" t="s">
        <v>895</v>
      </c>
      <c r="C766" s="5" t="s">
        <v>767</v>
      </c>
      <c r="D766" s="5" t="s">
        <v>887</v>
      </c>
      <c r="E766" s="5" t="s">
        <v>12</v>
      </c>
    </row>
    <row r="767" ht="15.6" spans="1:5">
      <c r="A767" s="5">
        <f>765</f>
        <v>765</v>
      </c>
      <c r="B767" s="5" t="s">
        <v>896</v>
      </c>
      <c r="C767" s="5" t="s">
        <v>767</v>
      </c>
      <c r="D767" s="5" t="s">
        <v>887</v>
      </c>
      <c r="E767" s="5" t="s">
        <v>15</v>
      </c>
    </row>
    <row r="768" ht="15.6" spans="1:5">
      <c r="A768" s="5">
        <f>766</f>
        <v>766</v>
      </c>
      <c r="B768" s="5" t="s">
        <v>897</v>
      </c>
      <c r="C768" s="5" t="s">
        <v>767</v>
      </c>
      <c r="D768" s="5" t="s">
        <v>898</v>
      </c>
      <c r="E768" s="5" t="s">
        <v>15</v>
      </c>
    </row>
    <row r="769" ht="15.6" spans="1:5">
      <c r="A769" s="5">
        <f>767</f>
        <v>767</v>
      </c>
      <c r="B769" s="5" t="s">
        <v>899</v>
      </c>
      <c r="C769" s="5" t="s">
        <v>767</v>
      </c>
      <c r="D769" s="5" t="s">
        <v>898</v>
      </c>
      <c r="E769" s="5" t="s">
        <v>15</v>
      </c>
    </row>
    <row r="770" ht="15.6" spans="1:5">
      <c r="A770" s="5">
        <f>768</f>
        <v>768</v>
      </c>
      <c r="B770" s="5" t="s">
        <v>900</v>
      </c>
      <c r="C770" s="5" t="s">
        <v>767</v>
      </c>
      <c r="D770" s="5" t="s">
        <v>898</v>
      </c>
      <c r="E770" s="5" t="s">
        <v>12</v>
      </c>
    </row>
    <row r="771" ht="15.6" spans="1:5">
      <c r="A771" s="5">
        <f>769</f>
        <v>769</v>
      </c>
      <c r="B771" s="5" t="s">
        <v>901</v>
      </c>
      <c r="C771" s="5" t="s">
        <v>767</v>
      </c>
      <c r="D771" s="5" t="s">
        <v>902</v>
      </c>
      <c r="E771" s="5" t="s">
        <v>12</v>
      </c>
    </row>
    <row r="772" ht="15.6" spans="1:5">
      <c r="A772" s="5">
        <f>770</f>
        <v>770</v>
      </c>
      <c r="B772" s="5" t="s">
        <v>903</v>
      </c>
      <c r="C772" s="5" t="s">
        <v>767</v>
      </c>
      <c r="D772" s="5" t="s">
        <v>902</v>
      </c>
      <c r="E772" s="5" t="s">
        <v>15</v>
      </c>
    </row>
    <row r="773" ht="15.6" spans="1:5">
      <c r="A773" s="5">
        <f>771</f>
        <v>771</v>
      </c>
      <c r="B773" s="5" t="s">
        <v>904</v>
      </c>
      <c r="C773" s="5" t="s">
        <v>767</v>
      </c>
      <c r="D773" s="5" t="s">
        <v>902</v>
      </c>
      <c r="E773" s="5" t="s">
        <v>15</v>
      </c>
    </row>
    <row r="774" ht="15.6" spans="1:5">
      <c r="A774" s="5">
        <f>772</f>
        <v>772</v>
      </c>
      <c r="B774" s="5" t="s">
        <v>905</v>
      </c>
      <c r="C774" s="5" t="s">
        <v>767</v>
      </c>
      <c r="D774" s="5" t="s">
        <v>902</v>
      </c>
      <c r="E774" s="5" t="s">
        <v>9</v>
      </c>
    </row>
    <row r="775" ht="15.6" spans="1:5">
      <c r="A775" s="5">
        <f>773</f>
        <v>773</v>
      </c>
      <c r="B775" s="5" t="s">
        <v>906</v>
      </c>
      <c r="C775" s="5" t="s">
        <v>767</v>
      </c>
      <c r="D775" s="5" t="s">
        <v>902</v>
      </c>
      <c r="E775" s="5" t="s">
        <v>12</v>
      </c>
    </row>
    <row r="776" ht="15.6" spans="1:5">
      <c r="A776" s="5">
        <f>774</f>
        <v>774</v>
      </c>
      <c r="B776" s="5" t="s">
        <v>907</v>
      </c>
      <c r="C776" s="5" t="s">
        <v>767</v>
      </c>
      <c r="D776" s="5" t="s">
        <v>902</v>
      </c>
      <c r="E776" s="5" t="s">
        <v>15</v>
      </c>
    </row>
    <row r="777" ht="15.6" spans="1:5">
      <c r="A777" s="5">
        <f>775</f>
        <v>775</v>
      </c>
      <c r="B777" s="5" t="s">
        <v>908</v>
      </c>
      <c r="C777" s="5" t="s">
        <v>767</v>
      </c>
      <c r="D777" s="5" t="s">
        <v>909</v>
      </c>
      <c r="E777" s="5" t="s">
        <v>15</v>
      </c>
    </row>
    <row r="778" ht="15.6" spans="1:5">
      <c r="A778" s="5">
        <f>776</f>
        <v>776</v>
      </c>
      <c r="B778" s="5" t="s">
        <v>910</v>
      </c>
      <c r="C778" s="5" t="s">
        <v>767</v>
      </c>
      <c r="D778" s="5" t="s">
        <v>909</v>
      </c>
      <c r="E778" s="5" t="s">
        <v>15</v>
      </c>
    </row>
    <row r="779" ht="15.6" spans="1:5">
      <c r="A779" s="5">
        <f>777</f>
        <v>777</v>
      </c>
      <c r="B779" s="5" t="s">
        <v>911</v>
      </c>
      <c r="C779" s="5" t="s">
        <v>767</v>
      </c>
      <c r="D779" s="5" t="s">
        <v>909</v>
      </c>
      <c r="E779" s="5" t="s">
        <v>9</v>
      </c>
    </row>
    <row r="780" ht="15.6" spans="1:5">
      <c r="A780" s="5">
        <f>778</f>
        <v>778</v>
      </c>
      <c r="B780" s="5" t="s">
        <v>912</v>
      </c>
      <c r="C780" s="5" t="s">
        <v>767</v>
      </c>
      <c r="D780" s="5" t="s">
        <v>909</v>
      </c>
      <c r="E780" s="5" t="s">
        <v>9</v>
      </c>
    </row>
    <row r="781" ht="15.6" spans="1:5">
      <c r="A781" s="5">
        <f>779</f>
        <v>779</v>
      </c>
      <c r="B781" s="5" t="s">
        <v>913</v>
      </c>
      <c r="C781" s="5" t="s">
        <v>767</v>
      </c>
      <c r="D781" s="5" t="s">
        <v>909</v>
      </c>
      <c r="E781" s="5" t="s">
        <v>9</v>
      </c>
    </row>
    <row r="782" ht="15.6" spans="1:5">
      <c r="A782" s="5">
        <f>780</f>
        <v>780</v>
      </c>
      <c r="B782" s="5" t="s">
        <v>914</v>
      </c>
      <c r="C782" s="5" t="s">
        <v>767</v>
      </c>
      <c r="D782" s="5" t="s">
        <v>909</v>
      </c>
      <c r="E782" s="5" t="s">
        <v>15</v>
      </c>
    </row>
    <row r="783" ht="15.6" spans="1:5">
      <c r="A783" s="5">
        <f>781</f>
        <v>781</v>
      </c>
      <c r="B783" s="5" t="s">
        <v>915</v>
      </c>
      <c r="C783" s="5" t="s">
        <v>767</v>
      </c>
      <c r="D783" s="5" t="s">
        <v>909</v>
      </c>
      <c r="E783" s="5" t="s">
        <v>15</v>
      </c>
    </row>
    <row r="784" ht="15.6" spans="1:5">
      <c r="A784" s="5">
        <f>782</f>
        <v>782</v>
      </c>
      <c r="B784" s="5" t="s">
        <v>916</v>
      </c>
      <c r="C784" s="5" t="s">
        <v>767</v>
      </c>
      <c r="D784" s="5" t="s">
        <v>909</v>
      </c>
      <c r="E784" s="5" t="s">
        <v>12</v>
      </c>
    </row>
    <row r="785" ht="15.6" spans="1:5">
      <c r="A785" s="5">
        <f>783</f>
        <v>783</v>
      </c>
      <c r="B785" s="5" t="s">
        <v>917</v>
      </c>
      <c r="C785" s="5" t="s">
        <v>767</v>
      </c>
      <c r="D785" s="5" t="s">
        <v>909</v>
      </c>
      <c r="E785" s="5" t="s">
        <v>15</v>
      </c>
    </row>
    <row r="786" ht="15.6" spans="1:5">
      <c r="A786" s="5">
        <f>784</f>
        <v>784</v>
      </c>
      <c r="B786" s="5" t="s">
        <v>918</v>
      </c>
      <c r="C786" s="5" t="s">
        <v>767</v>
      </c>
      <c r="D786" s="5" t="s">
        <v>919</v>
      </c>
      <c r="E786" s="5" t="s">
        <v>15</v>
      </c>
    </row>
    <row r="787" ht="15.6" spans="1:5">
      <c r="A787" s="5">
        <f>785</f>
        <v>785</v>
      </c>
      <c r="B787" s="5" t="s">
        <v>920</v>
      </c>
      <c r="C787" s="5" t="s">
        <v>767</v>
      </c>
      <c r="D787" s="5" t="s">
        <v>919</v>
      </c>
      <c r="E787" s="5" t="s">
        <v>12</v>
      </c>
    </row>
    <row r="788" ht="15.6" spans="1:5">
      <c r="A788" s="5">
        <f>786</f>
        <v>786</v>
      </c>
      <c r="B788" s="5" t="s">
        <v>921</v>
      </c>
      <c r="C788" s="5" t="s">
        <v>767</v>
      </c>
      <c r="D788" s="5" t="s">
        <v>919</v>
      </c>
      <c r="E788" s="5" t="s">
        <v>12</v>
      </c>
    </row>
    <row r="789" ht="15.6" spans="1:5">
      <c r="A789" s="5">
        <f>787</f>
        <v>787</v>
      </c>
      <c r="B789" s="5" t="s">
        <v>922</v>
      </c>
      <c r="C789" s="5" t="s">
        <v>767</v>
      </c>
      <c r="D789" s="5" t="s">
        <v>919</v>
      </c>
      <c r="E789" s="5" t="s">
        <v>15</v>
      </c>
    </row>
    <row r="790" ht="15.6" spans="1:5">
      <c r="A790" s="5">
        <f>788</f>
        <v>788</v>
      </c>
      <c r="B790" s="5" t="s">
        <v>923</v>
      </c>
      <c r="C790" s="5" t="s">
        <v>767</v>
      </c>
      <c r="D790" s="5" t="s">
        <v>919</v>
      </c>
      <c r="E790" s="5" t="s">
        <v>9</v>
      </c>
    </row>
    <row r="791" ht="15.6" spans="1:5">
      <c r="A791" s="5">
        <f>789</f>
        <v>789</v>
      </c>
      <c r="B791" s="5" t="s">
        <v>924</v>
      </c>
      <c r="C791" s="5" t="s">
        <v>767</v>
      </c>
      <c r="D791" s="5" t="s">
        <v>919</v>
      </c>
      <c r="E791" s="5" t="s">
        <v>12</v>
      </c>
    </row>
    <row r="792" ht="15.6" spans="1:5">
      <c r="A792" s="5">
        <f>790</f>
        <v>790</v>
      </c>
      <c r="B792" s="5" t="s">
        <v>925</v>
      </c>
      <c r="C792" s="5" t="s">
        <v>767</v>
      </c>
      <c r="D792" s="5" t="s">
        <v>919</v>
      </c>
      <c r="E792" s="5" t="s">
        <v>15</v>
      </c>
    </row>
    <row r="793" ht="15.6" spans="1:5">
      <c r="A793" s="5">
        <f>791</f>
        <v>791</v>
      </c>
      <c r="B793" s="5" t="s">
        <v>926</v>
      </c>
      <c r="C793" s="5" t="s">
        <v>767</v>
      </c>
      <c r="D793" s="5" t="s">
        <v>919</v>
      </c>
      <c r="E793" s="5" t="s">
        <v>15</v>
      </c>
    </row>
    <row r="794" ht="15.6" spans="1:5">
      <c r="A794" s="5">
        <f>792</f>
        <v>792</v>
      </c>
      <c r="B794" s="5" t="s">
        <v>927</v>
      </c>
      <c r="C794" s="5" t="s">
        <v>767</v>
      </c>
      <c r="D794" s="5" t="s">
        <v>928</v>
      </c>
      <c r="E794" s="5" t="s">
        <v>9</v>
      </c>
    </row>
    <row r="795" ht="15.6" spans="1:5">
      <c r="A795" s="5">
        <f>793</f>
        <v>793</v>
      </c>
      <c r="B795" s="5" t="s">
        <v>929</v>
      </c>
      <c r="C795" s="5" t="s">
        <v>767</v>
      </c>
      <c r="D795" s="5" t="s">
        <v>928</v>
      </c>
      <c r="E795" s="5" t="s">
        <v>9</v>
      </c>
    </row>
    <row r="796" ht="15.6" spans="1:5">
      <c r="A796" s="5">
        <f>794</f>
        <v>794</v>
      </c>
      <c r="B796" s="5" t="s">
        <v>930</v>
      </c>
      <c r="C796" s="5" t="s">
        <v>767</v>
      </c>
      <c r="D796" s="5" t="s">
        <v>928</v>
      </c>
      <c r="E796" s="5" t="s">
        <v>15</v>
      </c>
    </row>
    <row r="797" ht="15.6" spans="1:5">
      <c r="A797" s="5">
        <f>795</f>
        <v>795</v>
      </c>
      <c r="B797" s="5" t="s">
        <v>931</v>
      </c>
      <c r="C797" s="5" t="s">
        <v>767</v>
      </c>
      <c r="D797" s="5" t="s">
        <v>928</v>
      </c>
      <c r="E797" s="5" t="s">
        <v>9</v>
      </c>
    </row>
    <row r="798" ht="15.6" spans="1:5">
      <c r="A798" s="5">
        <f>796</f>
        <v>796</v>
      </c>
      <c r="B798" s="5" t="s">
        <v>932</v>
      </c>
      <c r="C798" s="5" t="s">
        <v>767</v>
      </c>
      <c r="D798" s="5" t="s">
        <v>928</v>
      </c>
      <c r="E798" s="5" t="s">
        <v>9</v>
      </c>
    </row>
    <row r="799" ht="15.6" spans="1:5">
      <c r="A799" s="5">
        <f>797</f>
        <v>797</v>
      </c>
      <c r="B799" s="5" t="s">
        <v>933</v>
      </c>
      <c r="C799" s="5" t="s">
        <v>767</v>
      </c>
      <c r="D799" s="5" t="s">
        <v>928</v>
      </c>
      <c r="E799" s="5" t="s">
        <v>12</v>
      </c>
    </row>
    <row r="800" ht="15.6" spans="1:5">
      <c r="A800" s="5">
        <f>798</f>
        <v>798</v>
      </c>
      <c r="B800" s="5" t="s">
        <v>934</v>
      </c>
      <c r="C800" s="5" t="s">
        <v>767</v>
      </c>
      <c r="D800" s="5" t="s">
        <v>935</v>
      </c>
      <c r="E800" s="5" t="s">
        <v>15</v>
      </c>
    </row>
    <row r="801" ht="15.6" spans="1:5">
      <c r="A801" s="5">
        <f>799</f>
        <v>799</v>
      </c>
      <c r="B801" s="5" t="s">
        <v>936</v>
      </c>
      <c r="C801" s="5" t="s">
        <v>767</v>
      </c>
      <c r="D801" s="5" t="s">
        <v>935</v>
      </c>
      <c r="E801" s="5" t="s">
        <v>9</v>
      </c>
    </row>
    <row r="802" ht="15.6" spans="1:5">
      <c r="A802" s="5">
        <f>800</f>
        <v>800</v>
      </c>
      <c r="B802" s="5" t="s">
        <v>937</v>
      </c>
      <c r="C802" s="5" t="s">
        <v>767</v>
      </c>
      <c r="D802" s="5" t="s">
        <v>935</v>
      </c>
      <c r="E802" s="5" t="s">
        <v>12</v>
      </c>
    </row>
    <row r="803" ht="15.6" spans="1:5">
      <c r="A803" s="5">
        <f>801</f>
        <v>801</v>
      </c>
      <c r="B803" s="5" t="s">
        <v>938</v>
      </c>
      <c r="C803" s="5" t="s">
        <v>767</v>
      </c>
      <c r="D803" s="5" t="s">
        <v>935</v>
      </c>
      <c r="E803" s="5" t="s">
        <v>12</v>
      </c>
    </row>
    <row r="804" ht="15.6" spans="1:5">
      <c r="A804" s="5">
        <f>802</f>
        <v>802</v>
      </c>
      <c r="B804" s="5" t="s">
        <v>939</v>
      </c>
      <c r="C804" s="5" t="s">
        <v>767</v>
      </c>
      <c r="D804" s="5" t="s">
        <v>935</v>
      </c>
      <c r="E804" s="5" t="s">
        <v>15</v>
      </c>
    </row>
    <row r="805" ht="15.6" spans="1:5">
      <c r="A805" s="5">
        <f>803</f>
        <v>803</v>
      </c>
      <c r="B805" s="5" t="s">
        <v>940</v>
      </c>
      <c r="C805" s="5" t="s">
        <v>767</v>
      </c>
      <c r="D805" s="5" t="s">
        <v>941</v>
      </c>
      <c r="E805" s="5" t="s">
        <v>9</v>
      </c>
    </row>
    <row r="806" ht="15.6" spans="1:5">
      <c r="A806" s="5">
        <f>804</f>
        <v>804</v>
      </c>
      <c r="B806" s="5" t="s">
        <v>942</v>
      </c>
      <c r="C806" s="5" t="s">
        <v>767</v>
      </c>
      <c r="D806" s="5" t="s">
        <v>941</v>
      </c>
      <c r="E806" s="5" t="s">
        <v>15</v>
      </c>
    </row>
    <row r="807" ht="15.6" spans="1:5">
      <c r="A807" s="5">
        <f>805</f>
        <v>805</v>
      </c>
      <c r="B807" s="5" t="s">
        <v>943</v>
      </c>
      <c r="C807" s="5" t="s">
        <v>767</v>
      </c>
      <c r="D807" s="5" t="s">
        <v>944</v>
      </c>
      <c r="E807" s="5" t="s">
        <v>15</v>
      </c>
    </row>
    <row r="808" ht="15.6" spans="1:5">
      <c r="A808" s="5">
        <f>806</f>
        <v>806</v>
      </c>
      <c r="B808" s="5" t="s">
        <v>945</v>
      </c>
      <c r="C808" s="5" t="s">
        <v>767</v>
      </c>
      <c r="D808" s="5" t="s">
        <v>944</v>
      </c>
      <c r="E808" s="5" t="s">
        <v>12</v>
      </c>
    </row>
    <row r="809" ht="15.6" spans="1:5">
      <c r="A809" s="5">
        <f>807</f>
        <v>807</v>
      </c>
      <c r="B809" s="5" t="s">
        <v>946</v>
      </c>
      <c r="C809" s="5" t="s">
        <v>767</v>
      </c>
      <c r="D809" s="5" t="s">
        <v>947</v>
      </c>
      <c r="E809" s="5" t="s">
        <v>15</v>
      </c>
    </row>
    <row r="810" ht="15.6" spans="1:5">
      <c r="A810" s="5">
        <f>808</f>
        <v>808</v>
      </c>
      <c r="B810" s="5" t="s">
        <v>948</v>
      </c>
      <c r="C810" s="5" t="s">
        <v>767</v>
      </c>
      <c r="D810" s="5" t="s">
        <v>947</v>
      </c>
      <c r="E810" s="5" t="s">
        <v>15</v>
      </c>
    </row>
    <row r="811" ht="15.6" spans="1:5">
      <c r="A811" s="5">
        <f>809</f>
        <v>809</v>
      </c>
      <c r="B811" s="5" t="s">
        <v>949</v>
      </c>
      <c r="C811" s="5" t="s">
        <v>767</v>
      </c>
      <c r="D811" s="5" t="s">
        <v>947</v>
      </c>
      <c r="E811" s="5" t="s">
        <v>9</v>
      </c>
    </row>
    <row r="812" ht="15.6" spans="1:5">
      <c r="A812" s="5">
        <f>810</f>
        <v>810</v>
      </c>
      <c r="B812" s="5" t="s">
        <v>950</v>
      </c>
      <c r="C812" s="5" t="s">
        <v>767</v>
      </c>
      <c r="D812" s="5" t="s">
        <v>951</v>
      </c>
      <c r="E812" s="5" t="s">
        <v>12</v>
      </c>
    </row>
    <row r="813" ht="15.6" spans="1:5">
      <c r="A813" s="5">
        <f>811</f>
        <v>811</v>
      </c>
      <c r="B813" s="5" t="s">
        <v>952</v>
      </c>
      <c r="C813" s="5" t="s">
        <v>767</v>
      </c>
      <c r="D813" s="5" t="s">
        <v>951</v>
      </c>
      <c r="E813" s="5" t="s">
        <v>12</v>
      </c>
    </row>
    <row r="814" ht="15.6" spans="1:5">
      <c r="A814" s="5">
        <f>812</f>
        <v>812</v>
      </c>
      <c r="B814" s="5" t="s">
        <v>953</v>
      </c>
      <c r="C814" s="5" t="s">
        <v>767</v>
      </c>
      <c r="D814" s="5" t="s">
        <v>951</v>
      </c>
      <c r="E814" s="5" t="s">
        <v>12</v>
      </c>
    </row>
    <row r="815" ht="15.6" spans="1:5">
      <c r="A815" s="5">
        <f>813</f>
        <v>813</v>
      </c>
      <c r="B815" s="5" t="s">
        <v>954</v>
      </c>
      <c r="C815" s="5" t="s">
        <v>767</v>
      </c>
      <c r="D815" s="5" t="s">
        <v>951</v>
      </c>
      <c r="E815" s="5" t="s">
        <v>15</v>
      </c>
    </row>
    <row r="816" ht="15.6" spans="1:5">
      <c r="A816" s="5">
        <f>814</f>
        <v>814</v>
      </c>
      <c r="B816" s="5" t="s">
        <v>955</v>
      </c>
      <c r="C816" s="5" t="s">
        <v>767</v>
      </c>
      <c r="D816" s="5" t="s">
        <v>951</v>
      </c>
      <c r="E816" s="5" t="s">
        <v>15</v>
      </c>
    </row>
    <row r="817" ht="15.6" spans="1:5">
      <c r="A817" s="5">
        <f>815</f>
        <v>815</v>
      </c>
      <c r="B817" s="5" t="s">
        <v>956</v>
      </c>
      <c r="C817" s="5" t="s">
        <v>767</v>
      </c>
      <c r="D817" s="5" t="s">
        <v>951</v>
      </c>
      <c r="E817" s="5" t="s">
        <v>9</v>
      </c>
    </row>
    <row r="818" ht="15.6" spans="1:5">
      <c r="A818" s="5">
        <f>816</f>
        <v>816</v>
      </c>
      <c r="B818" s="5" t="s">
        <v>957</v>
      </c>
      <c r="C818" s="5" t="s">
        <v>767</v>
      </c>
      <c r="D818" s="5" t="s">
        <v>958</v>
      </c>
      <c r="E818" s="5" t="s">
        <v>9</v>
      </c>
    </row>
    <row r="819" ht="15.6" spans="1:5">
      <c r="A819" s="5">
        <f>817</f>
        <v>817</v>
      </c>
      <c r="B819" s="5" t="s">
        <v>959</v>
      </c>
      <c r="C819" s="5" t="s">
        <v>767</v>
      </c>
      <c r="D819" s="5" t="s">
        <v>958</v>
      </c>
      <c r="E819" s="5" t="s">
        <v>15</v>
      </c>
    </row>
    <row r="820" ht="15.6" spans="1:5">
      <c r="A820" s="5">
        <f>818</f>
        <v>818</v>
      </c>
      <c r="B820" s="5" t="s">
        <v>960</v>
      </c>
      <c r="C820" s="5" t="s">
        <v>767</v>
      </c>
      <c r="D820" s="5" t="s">
        <v>961</v>
      </c>
      <c r="E820" s="5" t="s">
        <v>15</v>
      </c>
    </row>
    <row r="821" ht="15.6" spans="1:5">
      <c r="A821" s="5">
        <f>819</f>
        <v>819</v>
      </c>
      <c r="B821" s="5" t="s">
        <v>962</v>
      </c>
      <c r="C821" s="5" t="s">
        <v>767</v>
      </c>
      <c r="D821" s="5" t="s">
        <v>961</v>
      </c>
      <c r="E821" s="5" t="s">
        <v>15</v>
      </c>
    </row>
    <row r="822" ht="15.6" spans="1:5">
      <c r="A822" s="5">
        <f>820</f>
        <v>820</v>
      </c>
      <c r="B822" s="5" t="s">
        <v>963</v>
      </c>
      <c r="C822" s="5" t="s">
        <v>767</v>
      </c>
      <c r="D822" s="5" t="s">
        <v>961</v>
      </c>
      <c r="E822" s="5" t="s">
        <v>9</v>
      </c>
    </row>
    <row r="823" ht="15.6" spans="1:5">
      <c r="A823" s="5">
        <f>821</f>
        <v>821</v>
      </c>
      <c r="B823" s="5" t="s">
        <v>964</v>
      </c>
      <c r="C823" s="5" t="s">
        <v>767</v>
      </c>
      <c r="D823" s="5" t="s">
        <v>961</v>
      </c>
      <c r="E823" s="5" t="s">
        <v>12</v>
      </c>
    </row>
    <row r="824" ht="15.6" spans="1:5">
      <c r="A824" s="5">
        <f>822</f>
        <v>822</v>
      </c>
      <c r="B824" s="5" t="s">
        <v>965</v>
      </c>
      <c r="C824" s="5" t="s">
        <v>767</v>
      </c>
      <c r="D824" s="5" t="s">
        <v>961</v>
      </c>
      <c r="E824" s="5" t="s">
        <v>15</v>
      </c>
    </row>
    <row r="825" ht="15.6" spans="1:5">
      <c r="A825" s="5">
        <f>823</f>
        <v>823</v>
      </c>
      <c r="B825" s="5" t="s">
        <v>966</v>
      </c>
      <c r="C825" s="5" t="s">
        <v>767</v>
      </c>
      <c r="D825" s="5" t="s">
        <v>961</v>
      </c>
      <c r="E825" s="5" t="s">
        <v>9</v>
      </c>
    </row>
    <row r="826" ht="15.6" spans="1:5">
      <c r="A826" s="5">
        <f>824</f>
        <v>824</v>
      </c>
      <c r="B826" s="5" t="s">
        <v>967</v>
      </c>
      <c r="C826" s="5" t="s">
        <v>767</v>
      </c>
      <c r="D826" s="5" t="s">
        <v>961</v>
      </c>
      <c r="E826" s="5" t="s">
        <v>12</v>
      </c>
    </row>
    <row r="827" ht="15.6" spans="1:5">
      <c r="A827" s="5">
        <f>825</f>
        <v>825</v>
      </c>
      <c r="B827" s="5" t="s">
        <v>968</v>
      </c>
      <c r="C827" s="5" t="s">
        <v>767</v>
      </c>
      <c r="D827" s="5" t="s">
        <v>961</v>
      </c>
      <c r="E827" s="5" t="s">
        <v>15</v>
      </c>
    </row>
    <row r="828" ht="15.6" spans="1:5">
      <c r="A828" s="5">
        <f>826</f>
        <v>826</v>
      </c>
      <c r="B828" s="5" t="s">
        <v>969</v>
      </c>
      <c r="C828" s="5" t="s">
        <v>767</v>
      </c>
      <c r="D828" s="5" t="s">
        <v>961</v>
      </c>
      <c r="E828" s="5" t="s">
        <v>15</v>
      </c>
    </row>
    <row r="829" ht="15.6" spans="1:5">
      <c r="A829" s="5">
        <f>827</f>
        <v>827</v>
      </c>
      <c r="B829" s="5" t="s">
        <v>970</v>
      </c>
      <c r="C829" s="5" t="s">
        <v>767</v>
      </c>
      <c r="D829" s="5" t="s">
        <v>971</v>
      </c>
      <c r="E829" s="5" t="s">
        <v>12</v>
      </c>
    </row>
    <row r="830" ht="15.6" spans="1:5">
      <c r="A830" s="5">
        <f>828</f>
        <v>828</v>
      </c>
      <c r="B830" s="5" t="s">
        <v>972</v>
      </c>
      <c r="C830" s="5" t="s">
        <v>767</v>
      </c>
      <c r="D830" s="5" t="s">
        <v>971</v>
      </c>
      <c r="E830" s="5" t="s">
        <v>9</v>
      </c>
    </row>
    <row r="831" ht="15.6" spans="1:5">
      <c r="A831" s="5">
        <f>829</f>
        <v>829</v>
      </c>
      <c r="B831" s="5" t="s">
        <v>973</v>
      </c>
      <c r="C831" s="5" t="s">
        <v>767</v>
      </c>
      <c r="D831" s="5" t="s">
        <v>971</v>
      </c>
      <c r="E831" s="5" t="s">
        <v>12</v>
      </c>
    </row>
    <row r="832" ht="15.6" spans="1:5">
      <c r="A832" s="5">
        <f>830</f>
        <v>830</v>
      </c>
      <c r="B832" s="5" t="s">
        <v>974</v>
      </c>
      <c r="C832" s="5" t="s">
        <v>767</v>
      </c>
      <c r="D832" s="5" t="s">
        <v>971</v>
      </c>
      <c r="E832" s="5" t="s">
        <v>15</v>
      </c>
    </row>
    <row r="833" ht="15.6" spans="1:5">
      <c r="A833" s="5">
        <f>831</f>
        <v>831</v>
      </c>
      <c r="B833" s="5" t="s">
        <v>112</v>
      </c>
      <c r="C833" s="5" t="s">
        <v>767</v>
      </c>
      <c r="D833" s="5" t="s">
        <v>971</v>
      </c>
      <c r="E833" s="5" t="s">
        <v>15</v>
      </c>
    </row>
    <row r="834" ht="15.6" spans="1:5">
      <c r="A834" s="5">
        <f>832</f>
        <v>832</v>
      </c>
      <c r="B834" s="5" t="s">
        <v>975</v>
      </c>
      <c r="C834" s="5" t="s">
        <v>767</v>
      </c>
      <c r="D834" s="5" t="s">
        <v>971</v>
      </c>
      <c r="E834" s="5" t="s">
        <v>12</v>
      </c>
    </row>
    <row r="835" ht="15.6" spans="1:5">
      <c r="A835" s="5">
        <f>833</f>
        <v>833</v>
      </c>
      <c r="B835" s="5" t="s">
        <v>976</v>
      </c>
      <c r="C835" s="5" t="s">
        <v>767</v>
      </c>
      <c r="D835" s="5" t="s">
        <v>971</v>
      </c>
      <c r="E835" s="5" t="s">
        <v>15</v>
      </c>
    </row>
    <row r="836" ht="15.6" spans="1:5">
      <c r="A836" s="5">
        <f>834</f>
        <v>834</v>
      </c>
      <c r="B836" s="5" t="s">
        <v>977</v>
      </c>
      <c r="C836" s="5" t="s">
        <v>767</v>
      </c>
      <c r="D836" s="5" t="s">
        <v>971</v>
      </c>
      <c r="E836" s="5" t="s">
        <v>15</v>
      </c>
    </row>
    <row r="837" ht="15.6" spans="1:5">
      <c r="A837" s="5">
        <f>835</f>
        <v>835</v>
      </c>
      <c r="B837" s="5" t="s">
        <v>978</v>
      </c>
      <c r="C837" s="5" t="s">
        <v>767</v>
      </c>
      <c r="D837" s="5" t="s">
        <v>979</v>
      </c>
      <c r="E837" s="5" t="s">
        <v>9</v>
      </c>
    </row>
    <row r="838" ht="15.6" spans="1:5">
      <c r="A838" s="5">
        <f>836</f>
        <v>836</v>
      </c>
      <c r="B838" s="5" t="s">
        <v>980</v>
      </c>
      <c r="C838" s="5" t="s">
        <v>767</v>
      </c>
      <c r="D838" s="5" t="s">
        <v>979</v>
      </c>
      <c r="E838" s="5" t="s">
        <v>12</v>
      </c>
    </row>
    <row r="839" ht="15.6" spans="1:5">
      <c r="A839" s="5">
        <f>837</f>
        <v>837</v>
      </c>
      <c r="B839" s="5" t="s">
        <v>981</v>
      </c>
      <c r="C839" s="5" t="s">
        <v>767</v>
      </c>
      <c r="D839" s="5" t="s">
        <v>979</v>
      </c>
      <c r="E839" s="5" t="s">
        <v>15</v>
      </c>
    </row>
    <row r="840" ht="15.6" spans="1:5">
      <c r="A840" s="5">
        <f>838</f>
        <v>838</v>
      </c>
      <c r="B840" s="5" t="s">
        <v>982</v>
      </c>
      <c r="C840" s="5" t="s">
        <v>767</v>
      </c>
      <c r="D840" s="5" t="s">
        <v>983</v>
      </c>
      <c r="E840" s="5" t="s">
        <v>15</v>
      </c>
    </row>
    <row r="841" ht="15.6" spans="1:5">
      <c r="A841" s="5">
        <f>839</f>
        <v>839</v>
      </c>
      <c r="B841" s="5" t="s">
        <v>984</v>
      </c>
      <c r="C841" s="5" t="s">
        <v>767</v>
      </c>
      <c r="D841" s="5" t="s">
        <v>983</v>
      </c>
      <c r="E841" s="5" t="s">
        <v>15</v>
      </c>
    </row>
    <row r="842" ht="15.6" spans="1:5">
      <c r="A842" s="5">
        <f>840</f>
        <v>840</v>
      </c>
      <c r="B842" s="5" t="s">
        <v>985</v>
      </c>
      <c r="C842" s="5" t="s">
        <v>767</v>
      </c>
      <c r="D842" s="5" t="s">
        <v>983</v>
      </c>
      <c r="E842" s="5" t="s">
        <v>15</v>
      </c>
    </row>
    <row r="843" ht="15.6" spans="1:5">
      <c r="A843" s="5">
        <f>841</f>
        <v>841</v>
      </c>
      <c r="B843" s="5" t="s">
        <v>986</v>
      </c>
      <c r="C843" s="5" t="s">
        <v>767</v>
      </c>
      <c r="D843" s="5" t="s">
        <v>983</v>
      </c>
      <c r="E843" s="5" t="s">
        <v>9</v>
      </c>
    </row>
    <row r="844" ht="15.6" spans="1:5">
      <c r="A844" s="5">
        <f>842</f>
        <v>842</v>
      </c>
      <c r="B844" s="5" t="s">
        <v>987</v>
      </c>
      <c r="C844" s="5" t="s">
        <v>767</v>
      </c>
      <c r="D844" s="5" t="s">
        <v>988</v>
      </c>
      <c r="E844" s="5" t="s">
        <v>9</v>
      </c>
    </row>
    <row r="845" ht="15.6" spans="1:5">
      <c r="A845" s="5">
        <f>843</f>
        <v>843</v>
      </c>
      <c r="B845" s="5" t="s">
        <v>989</v>
      </c>
      <c r="C845" s="5" t="s">
        <v>767</v>
      </c>
      <c r="D845" s="5" t="s">
        <v>988</v>
      </c>
      <c r="E845" s="5" t="s">
        <v>9</v>
      </c>
    </row>
    <row r="846" ht="15.6" spans="1:5">
      <c r="A846" s="5">
        <f>844</f>
        <v>844</v>
      </c>
      <c r="B846" s="5" t="s">
        <v>990</v>
      </c>
      <c r="C846" s="5" t="s">
        <v>767</v>
      </c>
      <c r="D846" s="5" t="s">
        <v>988</v>
      </c>
      <c r="E846" s="5" t="s">
        <v>15</v>
      </c>
    </row>
    <row r="847" ht="15.6" spans="1:5">
      <c r="A847" s="5">
        <f>845</f>
        <v>845</v>
      </c>
      <c r="B847" s="5" t="s">
        <v>991</v>
      </c>
      <c r="C847" s="5" t="s">
        <v>767</v>
      </c>
      <c r="D847" s="5" t="s">
        <v>988</v>
      </c>
      <c r="E847" s="5" t="s">
        <v>12</v>
      </c>
    </row>
    <row r="848" ht="15.6" spans="1:5">
      <c r="A848" s="5">
        <f>846</f>
        <v>846</v>
      </c>
      <c r="B848" s="5" t="s">
        <v>992</v>
      </c>
      <c r="C848" s="5" t="s">
        <v>767</v>
      </c>
      <c r="D848" s="5" t="s">
        <v>988</v>
      </c>
      <c r="E848" s="5" t="s">
        <v>9</v>
      </c>
    </row>
    <row r="849" ht="15.6" spans="1:5">
      <c r="A849" s="5">
        <f>847</f>
        <v>847</v>
      </c>
      <c r="B849" s="5" t="s">
        <v>993</v>
      </c>
      <c r="C849" s="5" t="s">
        <v>767</v>
      </c>
      <c r="D849" s="5" t="s">
        <v>988</v>
      </c>
      <c r="E849" s="5" t="s">
        <v>15</v>
      </c>
    </row>
    <row r="850" ht="15.6" spans="1:5">
      <c r="A850" s="5">
        <f>848</f>
        <v>848</v>
      </c>
      <c r="B850" s="5" t="s">
        <v>994</v>
      </c>
      <c r="C850" s="5" t="s">
        <v>767</v>
      </c>
      <c r="D850" s="5" t="s">
        <v>988</v>
      </c>
      <c r="E850" s="5" t="s">
        <v>9</v>
      </c>
    </row>
    <row r="851" ht="15.6" spans="1:5">
      <c r="A851" s="5">
        <f>849</f>
        <v>849</v>
      </c>
      <c r="B851" s="5" t="s">
        <v>995</v>
      </c>
      <c r="C851" s="5" t="s">
        <v>767</v>
      </c>
      <c r="D851" s="5" t="s">
        <v>988</v>
      </c>
      <c r="E851" s="5" t="s">
        <v>15</v>
      </c>
    </row>
    <row r="852" ht="15.6" spans="1:5">
      <c r="A852" s="5">
        <f>850</f>
        <v>850</v>
      </c>
      <c r="B852" s="5" t="s">
        <v>996</v>
      </c>
      <c r="C852" s="5" t="s">
        <v>767</v>
      </c>
      <c r="D852" s="5" t="s">
        <v>988</v>
      </c>
      <c r="E852" s="5" t="s">
        <v>9</v>
      </c>
    </row>
    <row r="853" ht="15.6" spans="1:5">
      <c r="A853" s="5">
        <f>851</f>
        <v>851</v>
      </c>
      <c r="B853" s="5" t="s">
        <v>997</v>
      </c>
      <c r="C853" s="5" t="s">
        <v>767</v>
      </c>
      <c r="D853" s="5" t="s">
        <v>988</v>
      </c>
      <c r="E853" s="5" t="s">
        <v>9</v>
      </c>
    </row>
    <row r="854" ht="15.6" spans="1:5">
      <c r="A854" s="5">
        <f>852</f>
        <v>852</v>
      </c>
      <c r="B854" s="5" t="s">
        <v>998</v>
      </c>
      <c r="C854" s="5" t="s">
        <v>767</v>
      </c>
      <c r="D854" s="5" t="s">
        <v>999</v>
      </c>
      <c r="E854" s="5" t="s">
        <v>15</v>
      </c>
    </row>
    <row r="855" ht="15.6" spans="1:5">
      <c r="A855" s="5">
        <f>853</f>
        <v>853</v>
      </c>
      <c r="B855" s="5" t="s">
        <v>1000</v>
      </c>
      <c r="C855" s="5" t="s">
        <v>767</v>
      </c>
      <c r="D855" s="5" t="s">
        <v>999</v>
      </c>
      <c r="E855" s="5" t="s">
        <v>9</v>
      </c>
    </row>
    <row r="856" ht="15.6" spans="1:5">
      <c r="A856" s="5">
        <f>854</f>
        <v>854</v>
      </c>
      <c r="B856" s="5" t="s">
        <v>1001</v>
      </c>
      <c r="C856" s="5" t="s">
        <v>767</v>
      </c>
      <c r="D856" s="5" t="s">
        <v>999</v>
      </c>
      <c r="E856" s="5" t="s">
        <v>9</v>
      </c>
    </row>
    <row r="857" ht="15.6" spans="1:5">
      <c r="A857" s="5">
        <f>855</f>
        <v>855</v>
      </c>
      <c r="B857" s="5" t="s">
        <v>1002</v>
      </c>
      <c r="C857" s="5" t="s">
        <v>767</v>
      </c>
      <c r="D857" s="5" t="s">
        <v>999</v>
      </c>
      <c r="E857" s="5" t="s">
        <v>9</v>
      </c>
    </row>
    <row r="858" ht="15.6" spans="1:5">
      <c r="A858" s="5">
        <f>856</f>
        <v>856</v>
      </c>
      <c r="B858" s="5" t="s">
        <v>1003</v>
      </c>
      <c r="C858" s="5" t="s">
        <v>767</v>
      </c>
      <c r="D858" s="5" t="s">
        <v>999</v>
      </c>
      <c r="E858" s="5" t="s">
        <v>15</v>
      </c>
    </row>
    <row r="859" ht="15.6" spans="1:5">
      <c r="A859" s="5">
        <f>857</f>
        <v>857</v>
      </c>
      <c r="B859" s="5" t="s">
        <v>1004</v>
      </c>
      <c r="C859" s="5" t="s">
        <v>767</v>
      </c>
      <c r="D859" s="5" t="s">
        <v>999</v>
      </c>
      <c r="E859" s="5" t="s">
        <v>12</v>
      </c>
    </row>
    <row r="860" ht="15.6" spans="1:5">
      <c r="A860" s="5">
        <f>858</f>
        <v>858</v>
      </c>
      <c r="B860" s="5" t="s">
        <v>1005</v>
      </c>
      <c r="C860" s="5" t="s">
        <v>767</v>
      </c>
      <c r="D860" s="5" t="s">
        <v>1006</v>
      </c>
      <c r="E860" s="5" t="s">
        <v>9</v>
      </c>
    </row>
    <row r="861" ht="15.6" spans="1:5">
      <c r="A861" s="5">
        <f>859</f>
        <v>859</v>
      </c>
      <c r="B861" s="5" t="s">
        <v>1007</v>
      </c>
      <c r="C861" s="5" t="s">
        <v>767</v>
      </c>
      <c r="D861" s="5" t="s">
        <v>1006</v>
      </c>
      <c r="E861" s="5" t="s">
        <v>15</v>
      </c>
    </row>
    <row r="862" ht="15.6" spans="1:5">
      <c r="A862" s="5">
        <f>860</f>
        <v>860</v>
      </c>
      <c r="B862" s="5" t="s">
        <v>1008</v>
      </c>
      <c r="C862" s="5" t="s">
        <v>767</v>
      </c>
      <c r="D862" s="5" t="s">
        <v>1006</v>
      </c>
      <c r="E862" s="5" t="s">
        <v>12</v>
      </c>
    </row>
    <row r="863" ht="15.6" spans="1:5">
      <c r="A863" s="5">
        <f>861</f>
        <v>861</v>
      </c>
      <c r="B863" s="5" t="s">
        <v>1009</v>
      </c>
      <c r="C863" s="5" t="s">
        <v>767</v>
      </c>
      <c r="D863" s="5" t="s">
        <v>1006</v>
      </c>
      <c r="E863" s="5" t="s">
        <v>12</v>
      </c>
    </row>
    <row r="864" ht="15.6" spans="1:5">
      <c r="A864" s="5">
        <f>862</f>
        <v>862</v>
      </c>
      <c r="B864" s="5" t="s">
        <v>1010</v>
      </c>
      <c r="C864" s="5" t="s">
        <v>767</v>
      </c>
      <c r="D864" s="5" t="s">
        <v>1006</v>
      </c>
      <c r="E864" s="5" t="s">
        <v>9</v>
      </c>
    </row>
    <row r="865" ht="15.6" spans="1:5">
      <c r="A865" s="5">
        <f>863</f>
        <v>863</v>
      </c>
      <c r="B865" s="5" t="s">
        <v>1011</v>
      </c>
      <c r="C865" s="5" t="s">
        <v>767</v>
      </c>
      <c r="D865" s="5" t="s">
        <v>1006</v>
      </c>
      <c r="E865" s="5" t="s">
        <v>15</v>
      </c>
    </row>
    <row r="866" ht="15.6" spans="1:5">
      <c r="A866" s="5">
        <f>864</f>
        <v>864</v>
      </c>
      <c r="B866" s="5" t="s">
        <v>1012</v>
      </c>
      <c r="C866" s="5" t="s">
        <v>767</v>
      </c>
      <c r="D866" s="5" t="s">
        <v>1006</v>
      </c>
      <c r="E866" s="5" t="s">
        <v>15</v>
      </c>
    </row>
    <row r="867" ht="15.6" spans="1:5">
      <c r="A867" s="5">
        <f>865</f>
        <v>865</v>
      </c>
      <c r="B867" s="5" t="s">
        <v>1013</v>
      </c>
      <c r="C867" s="5" t="s">
        <v>767</v>
      </c>
      <c r="D867" s="5" t="s">
        <v>1006</v>
      </c>
      <c r="E867" s="5" t="s">
        <v>9</v>
      </c>
    </row>
    <row r="868" ht="15.6" spans="1:5">
      <c r="A868" s="5">
        <f>866</f>
        <v>866</v>
      </c>
      <c r="B868" s="5" t="s">
        <v>1014</v>
      </c>
      <c r="C868" s="5" t="s">
        <v>767</v>
      </c>
      <c r="D868" s="5" t="s">
        <v>1015</v>
      </c>
      <c r="E868" s="5" t="s">
        <v>9</v>
      </c>
    </row>
    <row r="869" ht="15.6" spans="1:5">
      <c r="A869" s="5">
        <f>867</f>
        <v>867</v>
      </c>
      <c r="B869" s="5" t="s">
        <v>1016</v>
      </c>
      <c r="C869" s="5" t="s">
        <v>767</v>
      </c>
      <c r="D869" s="5" t="s">
        <v>1015</v>
      </c>
      <c r="E869" s="5" t="s">
        <v>9</v>
      </c>
    </row>
    <row r="870" ht="15.6" spans="1:5">
      <c r="A870" s="5">
        <f>868</f>
        <v>868</v>
      </c>
      <c r="B870" s="5" t="s">
        <v>1017</v>
      </c>
      <c r="C870" s="5" t="s">
        <v>767</v>
      </c>
      <c r="D870" s="5" t="s">
        <v>1015</v>
      </c>
      <c r="E870" s="5" t="s">
        <v>15</v>
      </c>
    </row>
    <row r="871" ht="15.6" spans="1:5">
      <c r="A871" s="5">
        <f>869</f>
        <v>869</v>
      </c>
      <c r="B871" s="5" t="s">
        <v>1018</v>
      </c>
      <c r="C871" s="5" t="s">
        <v>767</v>
      </c>
      <c r="D871" s="5" t="s">
        <v>1015</v>
      </c>
      <c r="E871" s="5" t="s">
        <v>9</v>
      </c>
    </row>
    <row r="872" ht="15.6" spans="1:5">
      <c r="A872" s="5">
        <f>870</f>
        <v>870</v>
      </c>
      <c r="B872" s="5" t="s">
        <v>1019</v>
      </c>
      <c r="C872" s="5" t="s">
        <v>767</v>
      </c>
      <c r="D872" s="5" t="s">
        <v>1015</v>
      </c>
      <c r="E872" s="5" t="s">
        <v>9</v>
      </c>
    </row>
    <row r="873" ht="15.6" spans="1:5">
      <c r="A873" s="5">
        <f>871</f>
        <v>871</v>
      </c>
      <c r="B873" s="5" t="s">
        <v>1020</v>
      </c>
      <c r="C873" s="5" t="s">
        <v>767</v>
      </c>
      <c r="D873" s="5" t="s">
        <v>1021</v>
      </c>
      <c r="E873" s="5" t="s">
        <v>15</v>
      </c>
    </row>
    <row r="874" ht="15.6" spans="1:5">
      <c r="A874" s="5">
        <f>872</f>
        <v>872</v>
      </c>
      <c r="B874" s="5" t="s">
        <v>1022</v>
      </c>
      <c r="C874" s="5" t="s">
        <v>767</v>
      </c>
      <c r="D874" s="5" t="s">
        <v>1021</v>
      </c>
      <c r="E874" s="5" t="s">
        <v>9</v>
      </c>
    </row>
    <row r="875" ht="15.6" spans="1:5">
      <c r="A875" s="5">
        <f>873</f>
        <v>873</v>
      </c>
      <c r="B875" s="5" t="s">
        <v>1023</v>
      </c>
      <c r="C875" s="5" t="s">
        <v>767</v>
      </c>
      <c r="D875" s="5" t="s">
        <v>1021</v>
      </c>
      <c r="E875" s="5" t="s">
        <v>15</v>
      </c>
    </row>
    <row r="876" ht="15.6" spans="1:5">
      <c r="A876" s="5">
        <f>874</f>
        <v>874</v>
      </c>
      <c r="B876" s="5" t="s">
        <v>1024</v>
      </c>
      <c r="C876" s="5" t="s">
        <v>767</v>
      </c>
      <c r="D876" s="5" t="s">
        <v>1021</v>
      </c>
      <c r="E876" s="5" t="s">
        <v>9</v>
      </c>
    </row>
    <row r="877" ht="15.6" spans="1:5">
      <c r="A877" s="5">
        <f>875</f>
        <v>875</v>
      </c>
      <c r="B877" s="5" t="s">
        <v>819</v>
      </c>
      <c r="C877" s="5" t="s">
        <v>767</v>
      </c>
      <c r="D877" s="5" t="s">
        <v>1021</v>
      </c>
      <c r="E877" s="5" t="s">
        <v>15</v>
      </c>
    </row>
    <row r="878" ht="15.6" spans="1:5">
      <c r="A878" s="5">
        <f>876</f>
        <v>876</v>
      </c>
      <c r="B878" s="5" t="s">
        <v>1025</v>
      </c>
      <c r="C878" s="5" t="s">
        <v>767</v>
      </c>
      <c r="D878" s="5" t="s">
        <v>1021</v>
      </c>
      <c r="E878" s="5" t="s">
        <v>9</v>
      </c>
    </row>
    <row r="879" ht="15.6" spans="1:5">
      <c r="A879" s="5">
        <f>877</f>
        <v>877</v>
      </c>
      <c r="B879" s="5" t="s">
        <v>1026</v>
      </c>
      <c r="C879" s="5" t="s">
        <v>767</v>
      </c>
      <c r="D879" s="5" t="s">
        <v>1021</v>
      </c>
      <c r="E879" s="5" t="s">
        <v>9</v>
      </c>
    </row>
    <row r="880" ht="15.6" spans="1:5">
      <c r="A880" s="5">
        <f>878</f>
        <v>878</v>
      </c>
      <c r="B880" s="5" t="s">
        <v>1027</v>
      </c>
      <c r="C880" s="5" t="s">
        <v>767</v>
      </c>
      <c r="D880" s="5" t="s">
        <v>1021</v>
      </c>
      <c r="E880" s="5" t="s">
        <v>12</v>
      </c>
    </row>
    <row r="881" ht="15.6" spans="1:5">
      <c r="A881" s="5">
        <f>879</f>
        <v>879</v>
      </c>
      <c r="B881" s="5" t="s">
        <v>1028</v>
      </c>
      <c r="C881" s="5" t="s">
        <v>767</v>
      </c>
      <c r="D881" s="5" t="s">
        <v>1021</v>
      </c>
      <c r="E881" s="5" t="s">
        <v>15</v>
      </c>
    </row>
    <row r="882" ht="15.6" spans="1:5">
      <c r="A882" s="5">
        <f>880</f>
        <v>880</v>
      </c>
      <c r="B882" s="5" t="s">
        <v>1029</v>
      </c>
      <c r="C882" s="5" t="s">
        <v>767</v>
      </c>
      <c r="D882" s="5" t="s">
        <v>1021</v>
      </c>
      <c r="E882" s="5" t="s">
        <v>9</v>
      </c>
    </row>
    <row r="883" ht="15.6" spans="1:5">
      <c r="A883" s="5">
        <f>881</f>
        <v>881</v>
      </c>
      <c r="B883" s="5" t="s">
        <v>1030</v>
      </c>
      <c r="C883" s="5" t="s">
        <v>767</v>
      </c>
      <c r="D883" s="5" t="s">
        <v>1021</v>
      </c>
      <c r="E883" s="5" t="s">
        <v>15</v>
      </c>
    </row>
    <row r="884" ht="15.6" spans="1:5">
      <c r="A884" s="5">
        <f>882</f>
        <v>882</v>
      </c>
      <c r="B884" s="5" t="s">
        <v>1031</v>
      </c>
      <c r="C884" s="5" t="s">
        <v>767</v>
      </c>
      <c r="D884" s="5" t="s">
        <v>1021</v>
      </c>
      <c r="E884" s="5" t="s">
        <v>9</v>
      </c>
    </row>
    <row r="885" ht="15.6" spans="1:5">
      <c r="A885" s="5">
        <f>883</f>
        <v>883</v>
      </c>
      <c r="B885" s="5" t="s">
        <v>1032</v>
      </c>
      <c r="C885" s="5" t="s">
        <v>767</v>
      </c>
      <c r="D885" s="5" t="s">
        <v>1033</v>
      </c>
      <c r="E885" s="5" t="s">
        <v>15</v>
      </c>
    </row>
    <row r="886" ht="15.6" spans="1:5">
      <c r="A886" s="5">
        <f>884</f>
        <v>884</v>
      </c>
      <c r="B886" s="5" t="s">
        <v>1034</v>
      </c>
      <c r="C886" s="5" t="s">
        <v>767</v>
      </c>
      <c r="D886" s="5" t="s">
        <v>1033</v>
      </c>
      <c r="E886" s="5" t="s">
        <v>15</v>
      </c>
    </row>
    <row r="887" ht="15.6" spans="1:5">
      <c r="A887" s="5">
        <f>885</f>
        <v>885</v>
      </c>
      <c r="B887" s="5" t="s">
        <v>1035</v>
      </c>
      <c r="C887" s="5" t="s">
        <v>767</v>
      </c>
      <c r="D887" s="5" t="s">
        <v>1033</v>
      </c>
      <c r="E887" s="5" t="s">
        <v>15</v>
      </c>
    </row>
    <row r="888" ht="15.6" spans="1:5">
      <c r="A888" s="5">
        <f>886</f>
        <v>886</v>
      </c>
      <c r="B888" s="5" t="s">
        <v>1036</v>
      </c>
      <c r="C888" s="5" t="s">
        <v>767</v>
      </c>
      <c r="D888" s="5" t="s">
        <v>1033</v>
      </c>
      <c r="E888" s="5" t="s">
        <v>12</v>
      </c>
    </row>
    <row r="889" ht="15.6" spans="1:5">
      <c r="A889" s="5">
        <f>887</f>
        <v>887</v>
      </c>
      <c r="B889" s="5" t="s">
        <v>1037</v>
      </c>
      <c r="C889" s="5" t="s">
        <v>767</v>
      </c>
      <c r="D889" s="5" t="s">
        <v>1033</v>
      </c>
      <c r="E889" s="5" t="s">
        <v>15</v>
      </c>
    </row>
    <row r="890" ht="15.6" spans="1:5">
      <c r="A890" s="5">
        <f>888</f>
        <v>888</v>
      </c>
      <c r="B890" s="5" t="s">
        <v>1038</v>
      </c>
      <c r="C890" s="5" t="s">
        <v>767</v>
      </c>
      <c r="D890" s="5" t="s">
        <v>1033</v>
      </c>
      <c r="E890" s="5" t="s">
        <v>12</v>
      </c>
    </row>
    <row r="891" ht="15.6" spans="1:5">
      <c r="A891" s="5">
        <f>889</f>
        <v>889</v>
      </c>
      <c r="B891" s="5" t="s">
        <v>1039</v>
      </c>
      <c r="C891" s="5" t="s">
        <v>767</v>
      </c>
      <c r="D891" s="5" t="s">
        <v>1033</v>
      </c>
      <c r="E891" s="5" t="s">
        <v>15</v>
      </c>
    </row>
    <row r="892" ht="15.6" spans="1:5">
      <c r="A892" s="5">
        <f>890</f>
        <v>890</v>
      </c>
      <c r="B892" s="5" t="s">
        <v>1040</v>
      </c>
      <c r="C892" s="5" t="s">
        <v>767</v>
      </c>
      <c r="D892" s="5" t="s">
        <v>1041</v>
      </c>
      <c r="E892" s="5" t="s">
        <v>9</v>
      </c>
    </row>
    <row r="893" ht="15.6" spans="1:5">
      <c r="A893" s="5">
        <f>891</f>
        <v>891</v>
      </c>
      <c r="B893" s="5" t="s">
        <v>1042</v>
      </c>
      <c r="C893" s="5" t="s">
        <v>767</v>
      </c>
      <c r="D893" s="5" t="s">
        <v>1043</v>
      </c>
      <c r="E893" s="5" t="s">
        <v>9</v>
      </c>
    </row>
    <row r="894" ht="15.6" spans="1:5">
      <c r="A894" s="5">
        <f>892</f>
        <v>892</v>
      </c>
      <c r="B894" s="5" t="s">
        <v>1044</v>
      </c>
      <c r="C894" s="5" t="s">
        <v>767</v>
      </c>
      <c r="D894" s="5" t="s">
        <v>1043</v>
      </c>
      <c r="E894" s="5" t="s">
        <v>15</v>
      </c>
    </row>
    <row r="895" ht="15.6" spans="1:5">
      <c r="A895" s="5">
        <f>893</f>
        <v>893</v>
      </c>
      <c r="B895" s="5" t="s">
        <v>1045</v>
      </c>
      <c r="C895" s="5" t="s">
        <v>767</v>
      </c>
      <c r="D895" s="5" t="s">
        <v>1043</v>
      </c>
      <c r="E895" s="5" t="s">
        <v>15</v>
      </c>
    </row>
    <row r="896" ht="15.6" spans="1:5">
      <c r="A896" s="5">
        <f>894</f>
        <v>894</v>
      </c>
      <c r="B896" s="5" t="s">
        <v>1046</v>
      </c>
      <c r="C896" s="5" t="s">
        <v>767</v>
      </c>
      <c r="D896" s="5" t="s">
        <v>1047</v>
      </c>
      <c r="E896" s="5" t="s">
        <v>15</v>
      </c>
    </row>
    <row r="897" ht="15.6" spans="1:5">
      <c r="A897" s="5">
        <f>895</f>
        <v>895</v>
      </c>
      <c r="B897" s="5" t="s">
        <v>1048</v>
      </c>
      <c r="C897" s="5" t="s">
        <v>767</v>
      </c>
      <c r="D897" s="5" t="s">
        <v>1047</v>
      </c>
      <c r="E897" s="5" t="s">
        <v>9</v>
      </c>
    </row>
    <row r="898" ht="15.6" spans="1:5">
      <c r="A898" s="5">
        <f>896</f>
        <v>896</v>
      </c>
      <c r="B898" s="5" t="s">
        <v>1049</v>
      </c>
      <c r="C898" s="5" t="s">
        <v>767</v>
      </c>
      <c r="D898" s="5" t="s">
        <v>1047</v>
      </c>
      <c r="E898" s="5" t="s">
        <v>12</v>
      </c>
    </row>
    <row r="899" ht="15.6" spans="1:5">
      <c r="A899" s="5">
        <f>897</f>
        <v>897</v>
      </c>
      <c r="B899" s="5" t="s">
        <v>1050</v>
      </c>
      <c r="C899" s="5" t="s">
        <v>767</v>
      </c>
      <c r="D899" s="5" t="s">
        <v>1047</v>
      </c>
      <c r="E899" s="5" t="s">
        <v>12</v>
      </c>
    </row>
    <row r="900" ht="15.6" spans="1:5">
      <c r="A900" s="5">
        <f>898</f>
        <v>898</v>
      </c>
      <c r="B900" s="5" t="s">
        <v>1051</v>
      </c>
      <c r="C900" s="5" t="s">
        <v>767</v>
      </c>
      <c r="D900" s="5" t="s">
        <v>1052</v>
      </c>
      <c r="E900" s="5" t="s">
        <v>9</v>
      </c>
    </row>
    <row r="901" ht="15.6" spans="1:5">
      <c r="A901" s="5">
        <f>899</f>
        <v>899</v>
      </c>
      <c r="B901" s="5" t="s">
        <v>1053</v>
      </c>
      <c r="C901" s="5" t="s">
        <v>767</v>
      </c>
      <c r="D901" s="5" t="s">
        <v>1052</v>
      </c>
      <c r="E901" s="5" t="s">
        <v>9</v>
      </c>
    </row>
    <row r="902" ht="15.6" spans="1:5">
      <c r="A902" s="5">
        <f>900</f>
        <v>900</v>
      </c>
      <c r="B902" s="5" t="s">
        <v>1054</v>
      </c>
      <c r="C902" s="5" t="s">
        <v>767</v>
      </c>
      <c r="D902" s="5" t="s">
        <v>1052</v>
      </c>
      <c r="E902" s="5" t="s">
        <v>12</v>
      </c>
    </row>
    <row r="903" ht="15.6" spans="1:5">
      <c r="A903" s="5">
        <f>901</f>
        <v>901</v>
      </c>
      <c r="B903" s="5" t="s">
        <v>1055</v>
      </c>
      <c r="C903" s="5" t="s">
        <v>767</v>
      </c>
      <c r="D903" s="5" t="s">
        <v>1052</v>
      </c>
      <c r="E903" s="5" t="s">
        <v>15</v>
      </c>
    </row>
    <row r="904" ht="15.6" spans="1:5">
      <c r="A904" s="5">
        <f>902</f>
        <v>902</v>
      </c>
      <c r="B904" s="5" t="s">
        <v>1056</v>
      </c>
      <c r="C904" s="5" t="s">
        <v>767</v>
      </c>
      <c r="D904" s="5" t="s">
        <v>1052</v>
      </c>
      <c r="E904" s="5" t="s">
        <v>9</v>
      </c>
    </row>
    <row r="905" ht="15.6" spans="1:5">
      <c r="A905" s="5">
        <f>903</f>
        <v>903</v>
      </c>
      <c r="B905" s="5" t="s">
        <v>1057</v>
      </c>
      <c r="C905" s="5" t="s">
        <v>767</v>
      </c>
      <c r="D905" s="5" t="s">
        <v>1052</v>
      </c>
      <c r="E905" s="5" t="s">
        <v>9</v>
      </c>
    </row>
    <row r="906" ht="15.6" spans="1:5">
      <c r="A906" s="5">
        <f>904</f>
        <v>904</v>
      </c>
      <c r="B906" s="5" t="s">
        <v>1058</v>
      </c>
      <c r="C906" s="5" t="s">
        <v>767</v>
      </c>
      <c r="D906" s="5" t="s">
        <v>1052</v>
      </c>
      <c r="E906" s="5" t="s">
        <v>15</v>
      </c>
    </row>
    <row r="907" ht="15.6" spans="1:5">
      <c r="A907" s="5">
        <f>905</f>
        <v>905</v>
      </c>
      <c r="B907" s="5" t="s">
        <v>1059</v>
      </c>
      <c r="C907" s="5" t="s">
        <v>767</v>
      </c>
      <c r="D907" s="5" t="s">
        <v>1060</v>
      </c>
      <c r="E907" s="5" t="s">
        <v>15</v>
      </c>
    </row>
    <row r="908" ht="15.6" spans="1:5">
      <c r="A908" s="5">
        <f>906</f>
        <v>906</v>
      </c>
      <c r="B908" s="5" t="s">
        <v>1061</v>
      </c>
      <c r="C908" s="5" t="s">
        <v>767</v>
      </c>
      <c r="D908" s="5" t="s">
        <v>1060</v>
      </c>
      <c r="E908" s="5" t="s">
        <v>9</v>
      </c>
    </row>
    <row r="909" ht="15.6" spans="1:5">
      <c r="A909" s="5">
        <f>907</f>
        <v>907</v>
      </c>
      <c r="B909" s="5" t="s">
        <v>1062</v>
      </c>
      <c r="C909" s="5" t="s">
        <v>767</v>
      </c>
      <c r="D909" s="5" t="s">
        <v>1060</v>
      </c>
      <c r="E909" s="5" t="s">
        <v>9</v>
      </c>
    </row>
    <row r="910" ht="15.6" spans="1:5">
      <c r="A910" s="5">
        <f>908</f>
        <v>908</v>
      </c>
      <c r="B910" s="5" t="s">
        <v>1063</v>
      </c>
      <c r="C910" s="5" t="s">
        <v>767</v>
      </c>
      <c r="D910" s="5" t="s">
        <v>1060</v>
      </c>
      <c r="E910" s="5" t="s">
        <v>15</v>
      </c>
    </row>
    <row r="911" ht="15.6" spans="1:5">
      <c r="A911" s="5">
        <f>909</f>
        <v>909</v>
      </c>
      <c r="B911" s="5" t="s">
        <v>1064</v>
      </c>
      <c r="C911" s="5" t="s">
        <v>767</v>
      </c>
      <c r="D911" s="5" t="s">
        <v>1060</v>
      </c>
      <c r="E911" s="5" t="s">
        <v>9</v>
      </c>
    </row>
    <row r="912" ht="15.6" spans="1:5">
      <c r="A912" s="5">
        <f>910</f>
        <v>910</v>
      </c>
      <c r="B912" s="5" t="s">
        <v>1065</v>
      </c>
      <c r="C912" s="5" t="s">
        <v>767</v>
      </c>
      <c r="D912" s="5" t="s">
        <v>1060</v>
      </c>
      <c r="E912" s="5" t="s">
        <v>15</v>
      </c>
    </row>
    <row r="913" ht="15.6" spans="1:5">
      <c r="A913" s="5">
        <f>911</f>
        <v>911</v>
      </c>
      <c r="B913" s="5" t="s">
        <v>1066</v>
      </c>
      <c r="C913" s="5" t="s">
        <v>767</v>
      </c>
      <c r="D913" s="5" t="s">
        <v>1060</v>
      </c>
      <c r="E913" s="5" t="s">
        <v>9</v>
      </c>
    </row>
    <row r="914" ht="15.6" spans="1:5">
      <c r="A914" s="5">
        <f>912</f>
        <v>912</v>
      </c>
      <c r="B914" s="5" t="s">
        <v>1067</v>
      </c>
      <c r="C914" s="5" t="s">
        <v>767</v>
      </c>
      <c r="D914" s="5" t="s">
        <v>1060</v>
      </c>
      <c r="E914" s="5" t="s">
        <v>15</v>
      </c>
    </row>
    <row r="915" ht="15.6" spans="1:5">
      <c r="A915" s="5">
        <f>913</f>
        <v>913</v>
      </c>
      <c r="B915" s="5" t="s">
        <v>1068</v>
      </c>
      <c r="C915" s="5" t="s">
        <v>767</v>
      </c>
      <c r="D915" s="5" t="s">
        <v>1069</v>
      </c>
      <c r="E915" s="5" t="s">
        <v>12</v>
      </c>
    </row>
    <row r="916" ht="15.6" spans="1:5">
      <c r="A916" s="5">
        <f>914</f>
        <v>914</v>
      </c>
      <c r="B916" s="5" t="s">
        <v>1070</v>
      </c>
      <c r="C916" s="5" t="s">
        <v>767</v>
      </c>
      <c r="D916" s="5" t="s">
        <v>1069</v>
      </c>
      <c r="E916" s="5" t="s">
        <v>9</v>
      </c>
    </row>
    <row r="917" ht="15.6" spans="1:5">
      <c r="A917" s="5">
        <f>915</f>
        <v>915</v>
      </c>
      <c r="B917" s="5" t="s">
        <v>1071</v>
      </c>
      <c r="C917" s="5" t="s">
        <v>767</v>
      </c>
      <c r="D917" s="5" t="s">
        <v>1069</v>
      </c>
      <c r="E917" s="5" t="s">
        <v>12</v>
      </c>
    </row>
    <row r="918" ht="15.6" spans="1:5">
      <c r="A918" s="5">
        <f>916</f>
        <v>916</v>
      </c>
      <c r="B918" s="5" t="s">
        <v>1072</v>
      </c>
      <c r="C918" s="5" t="s">
        <v>767</v>
      </c>
      <c r="D918" s="5" t="s">
        <v>1069</v>
      </c>
      <c r="E918" s="5" t="s">
        <v>12</v>
      </c>
    </row>
    <row r="919" ht="15.6" spans="1:5">
      <c r="A919" s="5">
        <f>917</f>
        <v>917</v>
      </c>
      <c r="B919" s="5" t="s">
        <v>1073</v>
      </c>
      <c r="C919" s="5" t="s">
        <v>1074</v>
      </c>
      <c r="D919" s="5" t="s">
        <v>1075</v>
      </c>
      <c r="E919" s="5" t="s">
        <v>9</v>
      </c>
    </row>
    <row r="920" ht="15.6" spans="1:5">
      <c r="A920" s="5">
        <f>918</f>
        <v>918</v>
      </c>
      <c r="B920" s="5" t="s">
        <v>1076</v>
      </c>
      <c r="C920" s="5" t="s">
        <v>1074</v>
      </c>
      <c r="D920" s="5" t="s">
        <v>1075</v>
      </c>
      <c r="E920" s="5" t="s">
        <v>15</v>
      </c>
    </row>
    <row r="921" ht="15.6" spans="1:5">
      <c r="A921" s="5">
        <f>919</f>
        <v>919</v>
      </c>
      <c r="B921" s="5" t="s">
        <v>1077</v>
      </c>
      <c r="C921" s="5" t="s">
        <v>1074</v>
      </c>
      <c r="D921" s="5" t="s">
        <v>1075</v>
      </c>
      <c r="E921" s="5" t="s">
        <v>12</v>
      </c>
    </row>
    <row r="922" ht="15.6" spans="1:5">
      <c r="A922" s="5">
        <f>920</f>
        <v>920</v>
      </c>
      <c r="B922" s="5" t="s">
        <v>1078</v>
      </c>
      <c r="C922" s="5" t="s">
        <v>1074</v>
      </c>
      <c r="D922" s="5" t="s">
        <v>1075</v>
      </c>
      <c r="E922" s="5" t="s">
        <v>15</v>
      </c>
    </row>
    <row r="923" ht="15.6" spans="1:5">
      <c r="A923" s="5">
        <f>921</f>
        <v>921</v>
      </c>
      <c r="B923" s="5" t="s">
        <v>1079</v>
      </c>
      <c r="C923" s="5" t="s">
        <v>1074</v>
      </c>
      <c r="D923" s="5" t="s">
        <v>1075</v>
      </c>
      <c r="E923" s="5" t="s">
        <v>15</v>
      </c>
    </row>
    <row r="924" ht="15.6" spans="1:5">
      <c r="A924" s="5">
        <f>922</f>
        <v>922</v>
      </c>
      <c r="B924" s="5" t="s">
        <v>1080</v>
      </c>
      <c r="C924" s="5" t="s">
        <v>1074</v>
      </c>
      <c r="D924" s="5" t="s">
        <v>1081</v>
      </c>
      <c r="E924" s="5" t="s">
        <v>15</v>
      </c>
    </row>
    <row r="925" ht="15.6" spans="1:5">
      <c r="A925" s="5">
        <f>923</f>
        <v>923</v>
      </c>
      <c r="B925" s="5" t="s">
        <v>1082</v>
      </c>
      <c r="C925" s="5" t="s">
        <v>1074</v>
      </c>
      <c r="D925" s="5" t="s">
        <v>1081</v>
      </c>
      <c r="E925" s="5" t="s">
        <v>12</v>
      </c>
    </row>
    <row r="926" ht="15.6" spans="1:5">
      <c r="A926" s="5">
        <f>924</f>
        <v>924</v>
      </c>
      <c r="B926" s="5" t="s">
        <v>1083</v>
      </c>
      <c r="C926" s="5" t="s">
        <v>1074</v>
      </c>
      <c r="D926" s="5" t="s">
        <v>1081</v>
      </c>
      <c r="E926" s="5" t="s">
        <v>9</v>
      </c>
    </row>
    <row r="927" ht="15.6" spans="1:5">
      <c r="A927" s="5">
        <f>925</f>
        <v>925</v>
      </c>
      <c r="B927" s="5" t="s">
        <v>1084</v>
      </c>
      <c r="C927" s="5" t="s">
        <v>1074</v>
      </c>
      <c r="D927" s="5" t="s">
        <v>1081</v>
      </c>
      <c r="E927" s="5" t="s">
        <v>15</v>
      </c>
    </row>
    <row r="928" ht="15.6" spans="1:5">
      <c r="A928" s="5">
        <f>926</f>
        <v>926</v>
      </c>
      <c r="B928" s="5" t="s">
        <v>1085</v>
      </c>
      <c r="C928" s="5" t="s">
        <v>1074</v>
      </c>
      <c r="D928" s="5" t="s">
        <v>1081</v>
      </c>
      <c r="E928" s="5" t="s">
        <v>12</v>
      </c>
    </row>
    <row r="929" ht="15.6" spans="1:5">
      <c r="A929" s="5">
        <f>927</f>
        <v>927</v>
      </c>
      <c r="B929" s="5" t="s">
        <v>1086</v>
      </c>
      <c r="C929" s="5" t="s">
        <v>1074</v>
      </c>
      <c r="D929" s="5" t="s">
        <v>1081</v>
      </c>
      <c r="E929" s="5" t="s">
        <v>15</v>
      </c>
    </row>
    <row r="930" ht="15.6" spans="1:5">
      <c r="A930" s="5">
        <f>928</f>
        <v>928</v>
      </c>
      <c r="B930" s="5" t="s">
        <v>1087</v>
      </c>
      <c r="C930" s="5" t="s">
        <v>1074</v>
      </c>
      <c r="D930" s="5" t="s">
        <v>1081</v>
      </c>
      <c r="E930" s="5" t="s">
        <v>15</v>
      </c>
    </row>
    <row r="931" ht="15.6" spans="1:5">
      <c r="A931" s="5">
        <f>929</f>
        <v>929</v>
      </c>
      <c r="B931" s="5" t="s">
        <v>1088</v>
      </c>
      <c r="C931" s="5" t="s">
        <v>1074</v>
      </c>
      <c r="D931" s="5" t="s">
        <v>1089</v>
      </c>
      <c r="E931" s="5" t="s">
        <v>15</v>
      </c>
    </row>
    <row r="932" ht="15.6" spans="1:5">
      <c r="A932" s="5">
        <f>930</f>
        <v>930</v>
      </c>
      <c r="B932" s="5" t="s">
        <v>1090</v>
      </c>
      <c r="C932" s="5" t="s">
        <v>1074</v>
      </c>
      <c r="D932" s="5" t="s">
        <v>1089</v>
      </c>
      <c r="E932" s="5" t="s">
        <v>9</v>
      </c>
    </row>
    <row r="933" ht="15.6" spans="1:5">
      <c r="A933" s="5">
        <f>931</f>
        <v>931</v>
      </c>
      <c r="B933" s="5" t="s">
        <v>1091</v>
      </c>
      <c r="C933" s="5" t="s">
        <v>1074</v>
      </c>
      <c r="D933" s="5" t="s">
        <v>1089</v>
      </c>
      <c r="E933" s="5" t="s">
        <v>12</v>
      </c>
    </row>
    <row r="934" ht="15.6" spans="1:5">
      <c r="A934" s="5">
        <f>932</f>
        <v>932</v>
      </c>
      <c r="B934" s="5" t="s">
        <v>1092</v>
      </c>
      <c r="C934" s="5" t="s">
        <v>1074</v>
      </c>
      <c r="D934" s="5" t="s">
        <v>1089</v>
      </c>
      <c r="E934" s="5" t="s">
        <v>9</v>
      </c>
    </row>
    <row r="935" ht="15.6" spans="1:5">
      <c r="A935" s="5">
        <f>933</f>
        <v>933</v>
      </c>
      <c r="B935" s="5" t="s">
        <v>1093</v>
      </c>
      <c r="C935" s="5" t="s">
        <v>1074</v>
      </c>
      <c r="D935" s="5" t="s">
        <v>1089</v>
      </c>
      <c r="E935" s="5" t="s">
        <v>9</v>
      </c>
    </row>
    <row r="936" ht="15.6" spans="1:5">
      <c r="A936" s="5">
        <f>934</f>
        <v>934</v>
      </c>
      <c r="B936" s="5" t="s">
        <v>1094</v>
      </c>
      <c r="C936" s="5" t="s">
        <v>1074</v>
      </c>
      <c r="D936" s="5" t="s">
        <v>1089</v>
      </c>
      <c r="E936" s="5" t="s">
        <v>15</v>
      </c>
    </row>
    <row r="937" ht="15.6" spans="1:5">
      <c r="A937" s="5">
        <f>935</f>
        <v>935</v>
      </c>
      <c r="B937" s="5" t="s">
        <v>1095</v>
      </c>
      <c r="C937" s="5" t="s">
        <v>1074</v>
      </c>
      <c r="D937" s="5" t="s">
        <v>1089</v>
      </c>
      <c r="E937" s="5" t="s">
        <v>12</v>
      </c>
    </row>
    <row r="938" ht="15.6" spans="1:5">
      <c r="A938" s="5">
        <f>936</f>
        <v>936</v>
      </c>
      <c r="B938" s="5" t="s">
        <v>1096</v>
      </c>
      <c r="C938" s="5" t="s">
        <v>1074</v>
      </c>
      <c r="D938" s="5" t="s">
        <v>1089</v>
      </c>
      <c r="E938" s="5" t="s">
        <v>9</v>
      </c>
    </row>
    <row r="939" ht="15.6" spans="1:5">
      <c r="A939" s="5">
        <f>937</f>
        <v>937</v>
      </c>
      <c r="B939" s="5" t="s">
        <v>1097</v>
      </c>
      <c r="C939" s="5" t="s">
        <v>1074</v>
      </c>
      <c r="D939" s="5" t="s">
        <v>1098</v>
      </c>
      <c r="E939" s="5" t="s">
        <v>15</v>
      </c>
    </row>
    <row r="940" ht="15.6" spans="1:5">
      <c r="A940" s="5">
        <f>938</f>
        <v>938</v>
      </c>
      <c r="B940" s="5" t="s">
        <v>1099</v>
      </c>
      <c r="C940" s="5" t="s">
        <v>1074</v>
      </c>
      <c r="D940" s="5" t="s">
        <v>1098</v>
      </c>
      <c r="E940" s="5" t="s">
        <v>9</v>
      </c>
    </row>
    <row r="941" ht="15.6" spans="1:5">
      <c r="A941" s="5">
        <f>939</f>
        <v>939</v>
      </c>
      <c r="B941" s="5" t="s">
        <v>1100</v>
      </c>
      <c r="C941" s="5" t="s">
        <v>1074</v>
      </c>
      <c r="D941" s="5" t="s">
        <v>1098</v>
      </c>
      <c r="E941" s="5" t="s">
        <v>12</v>
      </c>
    </row>
    <row r="942" ht="15.6" spans="1:5">
      <c r="A942" s="5">
        <f>940</f>
        <v>940</v>
      </c>
      <c r="B942" s="5" t="s">
        <v>1101</v>
      </c>
      <c r="C942" s="5" t="s">
        <v>1074</v>
      </c>
      <c r="D942" s="5" t="s">
        <v>1102</v>
      </c>
      <c r="E942" s="5" t="s">
        <v>15</v>
      </c>
    </row>
    <row r="943" ht="15.6" spans="1:5">
      <c r="A943" s="5">
        <f>941</f>
        <v>941</v>
      </c>
      <c r="B943" s="5" t="s">
        <v>1103</v>
      </c>
      <c r="C943" s="5" t="s">
        <v>1074</v>
      </c>
      <c r="D943" s="5" t="s">
        <v>1102</v>
      </c>
      <c r="E943" s="5" t="s">
        <v>15</v>
      </c>
    </row>
    <row r="944" ht="15.6" spans="1:5">
      <c r="A944" s="5">
        <f>942</f>
        <v>942</v>
      </c>
      <c r="B944" s="5" t="s">
        <v>1104</v>
      </c>
      <c r="C944" s="5" t="s">
        <v>1074</v>
      </c>
      <c r="D944" s="5" t="s">
        <v>1102</v>
      </c>
      <c r="E944" s="5" t="s">
        <v>9</v>
      </c>
    </row>
    <row r="945" ht="15.6" spans="1:5">
      <c r="A945" s="5">
        <f>943</f>
        <v>943</v>
      </c>
      <c r="B945" s="5" t="s">
        <v>1105</v>
      </c>
      <c r="C945" s="5" t="s">
        <v>1074</v>
      </c>
      <c r="D945" s="5" t="s">
        <v>1102</v>
      </c>
      <c r="E945" s="5" t="s">
        <v>15</v>
      </c>
    </row>
    <row r="946" ht="15.6" spans="1:5">
      <c r="A946" s="5">
        <f>944</f>
        <v>944</v>
      </c>
      <c r="B946" s="5" t="s">
        <v>1106</v>
      </c>
      <c r="C946" s="5" t="s">
        <v>1074</v>
      </c>
      <c r="D946" s="5" t="s">
        <v>1102</v>
      </c>
      <c r="E946" s="5" t="s">
        <v>15</v>
      </c>
    </row>
    <row r="947" ht="15.6" spans="1:5">
      <c r="A947" s="5">
        <f>945</f>
        <v>945</v>
      </c>
      <c r="B947" s="5" t="s">
        <v>1107</v>
      </c>
      <c r="C947" s="5" t="s">
        <v>1074</v>
      </c>
      <c r="D947" s="5" t="s">
        <v>1102</v>
      </c>
      <c r="E947" s="5" t="s">
        <v>12</v>
      </c>
    </row>
    <row r="948" ht="15.6" spans="1:5">
      <c r="A948" s="5">
        <f>946</f>
        <v>946</v>
      </c>
      <c r="B948" s="5" t="s">
        <v>1108</v>
      </c>
      <c r="C948" s="5" t="s">
        <v>1074</v>
      </c>
      <c r="D948" s="5" t="s">
        <v>1109</v>
      </c>
      <c r="E948" s="5" t="s">
        <v>15</v>
      </c>
    </row>
    <row r="949" ht="15.6" spans="1:5">
      <c r="A949" s="5">
        <f>947</f>
        <v>947</v>
      </c>
      <c r="B949" s="5" t="s">
        <v>1110</v>
      </c>
      <c r="C949" s="5" t="s">
        <v>1074</v>
      </c>
      <c r="D949" s="5" t="s">
        <v>1109</v>
      </c>
      <c r="E949" s="5" t="s">
        <v>15</v>
      </c>
    </row>
    <row r="950" ht="15.6" spans="1:5">
      <c r="A950" s="5">
        <f>948</f>
        <v>948</v>
      </c>
      <c r="B950" s="5" t="s">
        <v>1111</v>
      </c>
      <c r="C950" s="5" t="s">
        <v>1074</v>
      </c>
      <c r="D950" s="5" t="s">
        <v>1109</v>
      </c>
      <c r="E950" s="5" t="s">
        <v>15</v>
      </c>
    </row>
    <row r="951" ht="15.6" spans="1:5">
      <c r="A951" s="5">
        <f>949</f>
        <v>949</v>
      </c>
      <c r="B951" s="5" t="s">
        <v>1112</v>
      </c>
      <c r="C951" s="5" t="s">
        <v>1074</v>
      </c>
      <c r="D951" s="5" t="s">
        <v>1109</v>
      </c>
      <c r="E951" s="5" t="s">
        <v>15</v>
      </c>
    </row>
    <row r="952" ht="15.6" spans="1:5">
      <c r="A952" s="5">
        <f>950</f>
        <v>950</v>
      </c>
      <c r="B952" s="5" t="s">
        <v>1113</v>
      </c>
      <c r="C952" s="5" t="s">
        <v>1074</v>
      </c>
      <c r="D952" s="5" t="s">
        <v>1114</v>
      </c>
      <c r="E952" s="5" t="s">
        <v>15</v>
      </c>
    </row>
    <row r="953" ht="15.6" spans="1:5">
      <c r="A953" s="5">
        <f>951</f>
        <v>951</v>
      </c>
      <c r="B953" s="5" t="s">
        <v>1115</v>
      </c>
      <c r="C953" s="5" t="s">
        <v>1074</v>
      </c>
      <c r="D953" s="5" t="s">
        <v>1114</v>
      </c>
      <c r="E953" s="5" t="s">
        <v>15</v>
      </c>
    </row>
    <row r="954" ht="15.6" spans="1:5">
      <c r="A954" s="5">
        <f>952</f>
        <v>952</v>
      </c>
      <c r="B954" s="5" t="s">
        <v>1116</v>
      </c>
      <c r="C954" s="5" t="s">
        <v>1074</v>
      </c>
      <c r="D954" s="5" t="s">
        <v>1114</v>
      </c>
      <c r="E954" s="5" t="s">
        <v>12</v>
      </c>
    </row>
    <row r="955" ht="15.6" spans="1:5">
      <c r="A955" s="5">
        <f>953</f>
        <v>953</v>
      </c>
      <c r="B955" s="5" t="s">
        <v>1117</v>
      </c>
      <c r="C955" s="5" t="s">
        <v>1074</v>
      </c>
      <c r="D955" s="5" t="s">
        <v>1114</v>
      </c>
      <c r="E955" s="5" t="s">
        <v>9</v>
      </c>
    </row>
    <row r="956" ht="15.6" spans="1:5">
      <c r="A956" s="5">
        <f>954</f>
        <v>954</v>
      </c>
      <c r="B956" s="5" t="s">
        <v>1118</v>
      </c>
      <c r="C956" s="5" t="s">
        <v>1074</v>
      </c>
      <c r="D956" s="5" t="s">
        <v>1114</v>
      </c>
      <c r="E956" s="5" t="s">
        <v>15</v>
      </c>
    </row>
    <row r="957" ht="15.6" spans="1:5">
      <c r="A957" s="5">
        <f>955</f>
        <v>955</v>
      </c>
      <c r="B957" s="5" t="s">
        <v>1119</v>
      </c>
      <c r="C957" s="5" t="s">
        <v>1074</v>
      </c>
      <c r="D957" s="5" t="s">
        <v>1114</v>
      </c>
      <c r="E957" s="5" t="s">
        <v>15</v>
      </c>
    </row>
    <row r="958" ht="15.6" spans="1:5">
      <c r="A958" s="5">
        <f>956</f>
        <v>956</v>
      </c>
      <c r="B958" s="5" t="s">
        <v>1120</v>
      </c>
      <c r="C958" s="5" t="s">
        <v>1074</v>
      </c>
      <c r="D958" s="5" t="s">
        <v>1114</v>
      </c>
      <c r="E958" s="5" t="s">
        <v>12</v>
      </c>
    </row>
    <row r="959" ht="15.6" spans="1:5">
      <c r="A959" s="5">
        <f>957</f>
        <v>957</v>
      </c>
      <c r="B959" s="5" t="s">
        <v>1121</v>
      </c>
      <c r="C959" s="5" t="s">
        <v>1074</v>
      </c>
      <c r="D959" s="5" t="s">
        <v>1114</v>
      </c>
      <c r="E959" s="5" t="s">
        <v>9</v>
      </c>
    </row>
    <row r="960" ht="15.6" spans="1:5">
      <c r="A960" s="5">
        <f>958</f>
        <v>958</v>
      </c>
      <c r="B960" s="5" t="s">
        <v>1122</v>
      </c>
      <c r="C960" s="5" t="s">
        <v>1074</v>
      </c>
      <c r="D960" s="5" t="s">
        <v>1114</v>
      </c>
      <c r="E960" s="5" t="s">
        <v>15</v>
      </c>
    </row>
    <row r="961" ht="15.6" spans="1:5">
      <c r="A961" s="5">
        <f>959</f>
        <v>959</v>
      </c>
      <c r="B961" s="5" t="s">
        <v>1123</v>
      </c>
      <c r="C961" s="5" t="s">
        <v>1074</v>
      </c>
      <c r="D961" s="5" t="s">
        <v>1124</v>
      </c>
      <c r="E961" s="5" t="s">
        <v>15</v>
      </c>
    </row>
    <row r="962" ht="15.6" spans="1:5">
      <c r="A962" s="5">
        <f>960</f>
        <v>960</v>
      </c>
      <c r="B962" s="5" t="s">
        <v>1125</v>
      </c>
      <c r="C962" s="5" t="s">
        <v>1074</v>
      </c>
      <c r="D962" s="5" t="s">
        <v>1124</v>
      </c>
      <c r="E962" s="5" t="s">
        <v>12</v>
      </c>
    </row>
    <row r="963" ht="15.6" spans="1:5">
      <c r="A963" s="5">
        <f>961</f>
        <v>961</v>
      </c>
      <c r="B963" s="5" t="s">
        <v>1126</v>
      </c>
      <c r="C963" s="5" t="s">
        <v>1074</v>
      </c>
      <c r="D963" s="5" t="s">
        <v>1124</v>
      </c>
      <c r="E963" s="5" t="s">
        <v>9</v>
      </c>
    </row>
    <row r="964" ht="15.6" spans="1:5">
      <c r="A964" s="5">
        <f>962</f>
        <v>962</v>
      </c>
      <c r="B964" s="5" t="s">
        <v>1127</v>
      </c>
      <c r="C964" s="5" t="s">
        <v>1074</v>
      </c>
      <c r="D964" s="5" t="s">
        <v>1128</v>
      </c>
      <c r="E964" s="5" t="s">
        <v>9</v>
      </c>
    </row>
    <row r="965" ht="15.6" spans="1:5">
      <c r="A965" s="5">
        <f>963</f>
        <v>963</v>
      </c>
      <c r="B965" s="5" t="s">
        <v>1129</v>
      </c>
      <c r="C965" s="5" t="s">
        <v>1074</v>
      </c>
      <c r="D965" s="5" t="s">
        <v>1128</v>
      </c>
      <c r="E965" s="5" t="s">
        <v>15</v>
      </c>
    </row>
    <row r="966" ht="15.6" spans="1:5">
      <c r="A966" s="5">
        <f>964</f>
        <v>964</v>
      </c>
      <c r="B966" s="5" t="s">
        <v>1130</v>
      </c>
      <c r="C966" s="5" t="s">
        <v>1074</v>
      </c>
      <c r="D966" s="5" t="s">
        <v>1128</v>
      </c>
      <c r="E966" s="5" t="s">
        <v>15</v>
      </c>
    </row>
    <row r="967" ht="15.6" spans="1:5">
      <c r="A967" s="5">
        <f>965</f>
        <v>965</v>
      </c>
      <c r="B967" s="5" t="s">
        <v>1131</v>
      </c>
      <c r="C967" s="5" t="s">
        <v>1074</v>
      </c>
      <c r="D967" s="5" t="s">
        <v>1132</v>
      </c>
      <c r="E967" s="5" t="s">
        <v>12</v>
      </c>
    </row>
    <row r="968" ht="15.6" spans="1:5">
      <c r="A968" s="5">
        <f>966</f>
        <v>966</v>
      </c>
      <c r="B968" s="5" t="s">
        <v>1133</v>
      </c>
      <c r="C968" s="5" t="s">
        <v>1074</v>
      </c>
      <c r="D968" s="5" t="s">
        <v>1132</v>
      </c>
      <c r="E968" s="5" t="s">
        <v>12</v>
      </c>
    </row>
    <row r="969" ht="15.6" spans="1:5">
      <c r="A969" s="5">
        <f>967</f>
        <v>967</v>
      </c>
      <c r="B969" s="5" t="s">
        <v>1134</v>
      </c>
      <c r="C969" s="5" t="s">
        <v>1074</v>
      </c>
      <c r="D969" s="5" t="s">
        <v>1132</v>
      </c>
      <c r="E969" s="5" t="s">
        <v>15</v>
      </c>
    </row>
    <row r="970" ht="15.6" spans="1:5">
      <c r="A970" s="5">
        <f>968</f>
        <v>968</v>
      </c>
      <c r="B970" s="5" t="s">
        <v>1135</v>
      </c>
      <c r="C970" s="5" t="s">
        <v>1074</v>
      </c>
      <c r="D970" s="5" t="s">
        <v>1132</v>
      </c>
      <c r="E970" s="5" t="s">
        <v>12</v>
      </c>
    </row>
    <row r="971" ht="15.6" spans="1:5">
      <c r="A971" s="5">
        <f>969</f>
        <v>969</v>
      </c>
      <c r="B971" s="5" t="s">
        <v>1136</v>
      </c>
      <c r="C971" s="5" t="s">
        <v>1074</v>
      </c>
      <c r="D971" s="5" t="s">
        <v>1132</v>
      </c>
      <c r="E971" s="5" t="s">
        <v>9</v>
      </c>
    </row>
    <row r="972" ht="15.6" spans="1:5">
      <c r="A972" s="5">
        <f>970</f>
        <v>970</v>
      </c>
      <c r="B972" s="5" t="s">
        <v>1137</v>
      </c>
      <c r="C972" s="5" t="s">
        <v>1074</v>
      </c>
      <c r="D972" s="5" t="s">
        <v>1132</v>
      </c>
      <c r="E972" s="5" t="s">
        <v>12</v>
      </c>
    </row>
    <row r="973" ht="15.6" spans="1:5">
      <c r="A973" s="5">
        <f>971</f>
        <v>971</v>
      </c>
      <c r="B973" s="5" t="s">
        <v>1138</v>
      </c>
      <c r="C973" s="5" t="s">
        <v>1074</v>
      </c>
      <c r="D973" s="5" t="s">
        <v>1132</v>
      </c>
      <c r="E973" s="5" t="s">
        <v>12</v>
      </c>
    </row>
    <row r="974" ht="15.6" spans="1:5">
      <c r="A974" s="5">
        <f>972</f>
        <v>972</v>
      </c>
      <c r="B974" s="5" t="s">
        <v>1139</v>
      </c>
      <c r="C974" s="5" t="s">
        <v>1074</v>
      </c>
      <c r="D974" s="5" t="s">
        <v>1132</v>
      </c>
      <c r="E974" s="5" t="s">
        <v>9</v>
      </c>
    </row>
    <row r="975" ht="15.6" spans="1:5">
      <c r="A975" s="5">
        <f>973</f>
        <v>973</v>
      </c>
      <c r="B975" s="5" t="s">
        <v>1140</v>
      </c>
      <c r="C975" s="5" t="s">
        <v>1074</v>
      </c>
      <c r="D975" s="5" t="s">
        <v>1141</v>
      </c>
      <c r="E975" s="5" t="s">
        <v>12</v>
      </c>
    </row>
    <row r="976" ht="15.6" spans="1:5">
      <c r="A976" s="5">
        <f>974</f>
        <v>974</v>
      </c>
      <c r="B976" s="5" t="s">
        <v>1142</v>
      </c>
      <c r="C976" s="5" t="s">
        <v>1074</v>
      </c>
      <c r="D976" s="5" t="s">
        <v>1141</v>
      </c>
      <c r="E976" s="5" t="s">
        <v>12</v>
      </c>
    </row>
    <row r="977" ht="15.6" spans="1:5">
      <c r="A977" s="5">
        <f>975</f>
        <v>975</v>
      </c>
      <c r="B977" s="5" t="s">
        <v>1143</v>
      </c>
      <c r="C977" s="5" t="s">
        <v>1074</v>
      </c>
      <c r="D977" s="5" t="s">
        <v>1141</v>
      </c>
      <c r="E977" s="5" t="s">
        <v>15</v>
      </c>
    </row>
    <row r="978" ht="15.6" spans="1:5">
      <c r="A978" s="5">
        <f>976</f>
        <v>976</v>
      </c>
      <c r="B978" s="5" t="s">
        <v>1144</v>
      </c>
      <c r="C978" s="5" t="s">
        <v>1074</v>
      </c>
      <c r="D978" s="5" t="s">
        <v>1141</v>
      </c>
      <c r="E978" s="5" t="s">
        <v>9</v>
      </c>
    </row>
    <row r="979" ht="15.6" spans="1:5">
      <c r="A979" s="5">
        <f>977</f>
        <v>977</v>
      </c>
      <c r="B979" s="5" t="s">
        <v>1145</v>
      </c>
      <c r="C979" s="5" t="s">
        <v>1074</v>
      </c>
      <c r="D979" s="5" t="s">
        <v>1141</v>
      </c>
      <c r="E979" s="5" t="s">
        <v>15</v>
      </c>
    </row>
    <row r="980" ht="15.6" spans="1:5">
      <c r="A980" s="5">
        <f>978</f>
        <v>978</v>
      </c>
      <c r="B980" s="5" t="s">
        <v>1146</v>
      </c>
      <c r="C980" s="5" t="s">
        <v>1074</v>
      </c>
      <c r="D980" s="5" t="s">
        <v>1141</v>
      </c>
      <c r="E980" s="5" t="s">
        <v>12</v>
      </c>
    </row>
    <row r="981" ht="15.6" spans="1:5">
      <c r="A981" s="5">
        <f>979</f>
        <v>979</v>
      </c>
      <c r="B981" s="5" t="s">
        <v>1147</v>
      </c>
      <c r="C981" s="5" t="s">
        <v>1074</v>
      </c>
      <c r="D981" s="5" t="s">
        <v>1148</v>
      </c>
      <c r="E981" s="5" t="s">
        <v>12</v>
      </c>
    </row>
    <row r="982" ht="15.6" spans="1:5">
      <c r="A982" s="5">
        <f>980</f>
        <v>980</v>
      </c>
      <c r="B982" s="5" t="s">
        <v>1149</v>
      </c>
      <c r="C982" s="5" t="s">
        <v>1074</v>
      </c>
      <c r="D982" s="5" t="s">
        <v>1148</v>
      </c>
      <c r="E982" s="5" t="s">
        <v>9</v>
      </c>
    </row>
    <row r="983" ht="15.6" spans="1:5">
      <c r="A983" s="5">
        <f>981</f>
        <v>981</v>
      </c>
      <c r="B983" s="5" t="s">
        <v>1150</v>
      </c>
      <c r="C983" s="5" t="s">
        <v>1074</v>
      </c>
      <c r="D983" s="5" t="s">
        <v>1148</v>
      </c>
      <c r="E983" s="5" t="s">
        <v>15</v>
      </c>
    </row>
    <row r="984" ht="15.6" spans="1:5">
      <c r="A984" s="5">
        <f>982</f>
        <v>982</v>
      </c>
      <c r="B984" s="5" t="s">
        <v>1151</v>
      </c>
      <c r="C984" s="5" t="s">
        <v>1074</v>
      </c>
      <c r="D984" s="5" t="s">
        <v>1148</v>
      </c>
      <c r="E984" s="5" t="s">
        <v>9</v>
      </c>
    </row>
    <row r="985" ht="15.6" spans="1:5">
      <c r="A985" s="5">
        <f>983</f>
        <v>983</v>
      </c>
      <c r="B985" s="5" t="s">
        <v>1152</v>
      </c>
      <c r="C985" s="5" t="s">
        <v>1074</v>
      </c>
      <c r="D985" s="5" t="s">
        <v>1148</v>
      </c>
      <c r="E985" s="5" t="s">
        <v>9</v>
      </c>
    </row>
    <row r="986" ht="15.6" spans="1:5">
      <c r="A986" s="5">
        <f>984</f>
        <v>984</v>
      </c>
      <c r="B986" s="5" t="s">
        <v>1153</v>
      </c>
      <c r="C986" s="5" t="s">
        <v>1074</v>
      </c>
      <c r="D986" s="5" t="s">
        <v>1154</v>
      </c>
      <c r="E986" s="5" t="s">
        <v>15</v>
      </c>
    </row>
    <row r="987" ht="15.6" spans="1:5">
      <c r="A987" s="5">
        <f>985</f>
        <v>985</v>
      </c>
      <c r="B987" s="5" t="s">
        <v>1155</v>
      </c>
      <c r="C987" s="5" t="s">
        <v>1074</v>
      </c>
      <c r="D987" s="5" t="s">
        <v>1154</v>
      </c>
      <c r="E987" s="5" t="s">
        <v>12</v>
      </c>
    </row>
    <row r="988" ht="15.6" spans="1:5">
      <c r="A988" s="5">
        <f>986</f>
        <v>986</v>
      </c>
      <c r="B988" s="5" t="s">
        <v>1156</v>
      </c>
      <c r="C988" s="5" t="s">
        <v>1074</v>
      </c>
      <c r="D988" s="5" t="s">
        <v>1154</v>
      </c>
      <c r="E988" s="5" t="s">
        <v>15</v>
      </c>
    </row>
    <row r="989" ht="15.6" spans="1:5">
      <c r="A989" s="5">
        <f>987</f>
        <v>987</v>
      </c>
      <c r="B989" s="5" t="s">
        <v>1157</v>
      </c>
      <c r="C989" s="5" t="s">
        <v>1074</v>
      </c>
      <c r="D989" s="5" t="s">
        <v>1154</v>
      </c>
      <c r="E989" s="5" t="s">
        <v>15</v>
      </c>
    </row>
    <row r="990" ht="15.6" spans="1:5">
      <c r="A990" s="5">
        <f>988</f>
        <v>988</v>
      </c>
      <c r="B990" s="5" t="s">
        <v>1158</v>
      </c>
      <c r="C990" s="5" t="s">
        <v>1074</v>
      </c>
      <c r="D990" s="5" t="s">
        <v>1154</v>
      </c>
      <c r="E990" s="5" t="s">
        <v>12</v>
      </c>
    </row>
    <row r="991" ht="15.6" spans="1:5">
      <c r="A991" s="5">
        <f>989</f>
        <v>989</v>
      </c>
      <c r="B991" s="5" t="s">
        <v>1159</v>
      </c>
      <c r="C991" s="5" t="s">
        <v>1074</v>
      </c>
      <c r="D991" s="5" t="s">
        <v>1154</v>
      </c>
      <c r="E991" s="5" t="s">
        <v>9</v>
      </c>
    </row>
    <row r="992" ht="15.6" spans="1:5">
      <c r="A992" s="5">
        <f>990</f>
        <v>990</v>
      </c>
      <c r="B992" s="5" t="s">
        <v>1160</v>
      </c>
      <c r="C992" s="5" t="s">
        <v>1074</v>
      </c>
      <c r="D992" s="5" t="s">
        <v>1154</v>
      </c>
      <c r="E992" s="5" t="s">
        <v>9</v>
      </c>
    </row>
    <row r="993" ht="15.6" spans="1:5">
      <c r="A993" s="5">
        <f>991</f>
        <v>991</v>
      </c>
      <c r="B993" s="5" t="s">
        <v>1161</v>
      </c>
      <c r="C993" s="5" t="s">
        <v>1074</v>
      </c>
      <c r="D993" s="5" t="s">
        <v>1154</v>
      </c>
      <c r="E993" s="5" t="s">
        <v>12</v>
      </c>
    </row>
    <row r="994" ht="15.6" spans="1:5">
      <c r="A994" s="5">
        <f>992</f>
        <v>992</v>
      </c>
      <c r="B994" s="5" t="s">
        <v>1162</v>
      </c>
      <c r="C994" s="5" t="s">
        <v>1074</v>
      </c>
      <c r="D994" s="5" t="s">
        <v>1163</v>
      </c>
      <c r="E994" s="5" t="s">
        <v>12</v>
      </c>
    </row>
    <row r="995" ht="15.6" spans="1:5">
      <c r="A995" s="5">
        <f>993</f>
        <v>993</v>
      </c>
      <c r="B995" s="5" t="s">
        <v>1164</v>
      </c>
      <c r="C995" s="5" t="s">
        <v>1074</v>
      </c>
      <c r="D995" s="5" t="s">
        <v>1163</v>
      </c>
      <c r="E995" s="5" t="s">
        <v>15</v>
      </c>
    </row>
    <row r="996" ht="15.6" spans="1:5">
      <c r="A996" s="5">
        <f>994</f>
        <v>994</v>
      </c>
      <c r="B996" s="5" t="s">
        <v>1165</v>
      </c>
      <c r="C996" s="5" t="s">
        <v>1074</v>
      </c>
      <c r="D996" s="5" t="s">
        <v>1163</v>
      </c>
      <c r="E996" s="5" t="s">
        <v>12</v>
      </c>
    </row>
    <row r="997" ht="15.6" spans="1:5">
      <c r="A997" s="5">
        <f>995</f>
        <v>995</v>
      </c>
      <c r="B997" s="5" t="s">
        <v>1166</v>
      </c>
      <c r="C997" s="5" t="s">
        <v>1074</v>
      </c>
      <c r="D997" s="5" t="s">
        <v>1163</v>
      </c>
      <c r="E997" s="5" t="s">
        <v>15</v>
      </c>
    </row>
    <row r="998" ht="15.6" spans="1:5">
      <c r="A998" s="5">
        <f>996</f>
        <v>996</v>
      </c>
      <c r="B998" s="5" t="s">
        <v>1167</v>
      </c>
      <c r="C998" s="5" t="s">
        <v>1074</v>
      </c>
      <c r="D998" s="5" t="s">
        <v>1163</v>
      </c>
      <c r="E998" s="5" t="s">
        <v>15</v>
      </c>
    </row>
    <row r="999" ht="15.6" spans="1:5">
      <c r="A999" s="5">
        <f>997</f>
        <v>997</v>
      </c>
      <c r="B999" s="5" t="s">
        <v>1168</v>
      </c>
      <c r="C999" s="5" t="s">
        <v>1074</v>
      </c>
      <c r="D999" s="5" t="s">
        <v>1163</v>
      </c>
      <c r="E999" s="5" t="s">
        <v>12</v>
      </c>
    </row>
    <row r="1000" ht="15.6" spans="1:5">
      <c r="A1000" s="5">
        <f>998</f>
        <v>998</v>
      </c>
      <c r="B1000" s="5" t="s">
        <v>1169</v>
      </c>
      <c r="C1000" s="5" t="s">
        <v>1074</v>
      </c>
      <c r="D1000" s="5" t="s">
        <v>1163</v>
      </c>
      <c r="E1000" s="5" t="s">
        <v>12</v>
      </c>
    </row>
    <row r="1001" ht="15.6" spans="1:5">
      <c r="A1001" s="5">
        <f>999</f>
        <v>999</v>
      </c>
      <c r="B1001" s="5" t="s">
        <v>1170</v>
      </c>
      <c r="C1001" s="5" t="s">
        <v>1074</v>
      </c>
      <c r="D1001" s="5" t="s">
        <v>1171</v>
      </c>
      <c r="E1001" s="5" t="s">
        <v>15</v>
      </c>
    </row>
    <row r="1002" ht="15.6" spans="1:5">
      <c r="A1002" s="5">
        <f>1000</f>
        <v>1000</v>
      </c>
      <c r="B1002" s="5" t="s">
        <v>1172</v>
      </c>
      <c r="C1002" s="5" t="s">
        <v>1074</v>
      </c>
      <c r="D1002" s="5" t="s">
        <v>1171</v>
      </c>
      <c r="E1002" s="5" t="s">
        <v>9</v>
      </c>
    </row>
    <row r="1003" ht="15.6" spans="1:5">
      <c r="A1003" s="5">
        <f>1001</f>
        <v>1001</v>
      </c>
      <c r="B1003" s="5" t="s">
        <v>1173</v>
      </c>
      <c r="C1003" s="5" t="s">
        <v>1074</v>
      </c>
      <c r="D1003" s="5" t="s">
        <v>1171</v>
      </c>
      <c r="E1003" s="5" t="s">
        <v>15</v>
      </c>
    </row>
    <row r="1004" ht="15.6" spans="1:5">
      <c r="A1004" s="5">
        <f>1002</f>
        <v>1002</v>
      </c>
      <c r="B1004" s="5" t="s">
        <v>1174</v>
      </c>
      <c r="C1004" s="5" t="s">
        <v>1074</v>
      </c>
      <c r="D1004" s="5" t="s">
        <v>1171</v>
      </c>
      <c r="E1004" s="5" t="s">
        <v>9</v>
      </c>
    </row>
    <row r="1005" ht="15.6" spans="1:5">
      <c r="A1005" s="5">
        <f>1003</f>
        <v>1003</v>
      </c>
      <c r="B1005" s="5" t="s">
        <v>1175</v>
      </c>
      <c r="C1005" s="5" t="s">
        <v>1074</v>
      </c>
      <c r="D1005" s="5" t="s">
        <v>1171</v>
      </c>
      <c r="E1005" s="5" t="s">
        <v>15</v>
      </c>
    </row>
    <row r="1006" ht="15.6" spans="1:5">
      <c r="A1006" s="5">
        <f>1004</f>
        <v>1004</v>
      </c>
      <c r="B1006" s="5" t="s">
        <v>1176</v>
      </c>
      <c r="C1006" s="5" t="s">
        <v>1074</v>
      </c>
      <c r="D1006" s="5" t="s">
        <v>1171</v>
      </c>
      <c r="E1006" s="5" t="s">
        <v>12</v>
      </c>
    </row>
    <row r="1007" ht="15.6" spans="1:5">
      <c r="A1007" s="5">
        <f>1005</f>
        <v>1005</v>
      </c>
      <c r="B1007" s="5" t="s">
        <v>1177</v>
      </c>
      <c r="C1007" s="5" t="s">
        <v>1074</v>
      </c>
      <c r="D1007" s="5" t="s">
        <v>1171</v>
      </c>
      <c r="E1007" s="5" t="s">
        <v>12</v>
      </c>
    </row>
    <row r="1008" ht="15.6" spans="1:5">
      <c r="A1008" s="5">
        <f>1006</f>
        <v>1006</v>
      </c>
      <c r="B1008" s="5" t="s">
        <v>1178</v>
      </c>
      <c r="C1008" s="5" t="s">
        <v>1074</v>
      </c>
      <c r="D1008" s="5" t="s">
        <v>1171</v>
      </c>
      <c r="E1008" s="5" t="s">
        <v>9</v>
      </c>
    </row>
    <row r="1009" ht="15.6" spans="1:5">
      <c r="A1009" s="5">
        <f>1007</f>
        <v>1007</v>
      </c>
      <c r="B1009" s="5" t="s">
        <v>1179</v>
      </c>
      <c r="C1009" s="5" t="s">
        <v>1074</v>
      </c>
      <c r="D1009" s="5" t="s">
        <v>1171</v>
      </c>
      <c r="E1009" s="5" t="s">
        <v>15</v>
      </c>
    </row>
    <row r="1010" ht="15.6" spans="1:5">
      <c r="A1010" s="5">
        <f>1008</f>
        <v>1008</v>
      </c>
      <c r="B1010" s="5" t="s">
        <v>1180</v>
      </c>
      <c r="C1010" s="5" t="s">
        <v>1074</v>
      </c>
      <c r="D1010" s="5" t="s">
        <v>1171</v>
      </c>
      <c r="E1010" s="5" t="s">
        <v>12</v>
      </c>
    </row>
    <row r="1011" ht="15.6" spans="1:5">
      <c r="A1011" s="5">
        <f>1009</f>
        <v>1009</v>
      </c>
      <c r="B1011" s="5" t="s">
        <v>1181</v>
      </c>
      <c r="C1011" s="5" t="s">
        <v>1074</v>
      </c>
      <c r="D1011" s="5" t="s">
        <v>1182</v>
      </c>
      <c r="E1011" s="5" t="s">
        <v>12</v>
      </c>
    </row>
    <row r="1012" ht="15.6" spans="1:5">
      <c r="A1012" s="5">
        <f>1010</f>
        <v>1010</v>
      </c>
      <c r="B1012" s="5" t="s">
        <v>1183</v>
      </c>
      <c r="C1012" s="5" t="s">
        <v>1074</v>
      </c>
      <c r="D1012" s="5" t="s">
        <v>1182</v>
      </c>
      <c r="E1012" s="5" t="s">
        <v>15</v>
      </c>
    </row>
    <row r="1013" ht="15.6" spans="1:5">
      <c r="A1013" s="5">
        <f>1011</f>
        <v>1011</v>
      </c>
      <c r="B1013" s="5" t="s">
        <v>984</v>
      </c>
      <c r="C1013" s="5" t="s">
        <v>1074</v>
      </c>
      <c r="D1013" s="5" t="s">
        <v>1182</v>
      </c>
      <c r="E1013" s="5" t="s">
        <v>12</v>
      </c>
    </row>
    <row r="1014" ht="15.6" spans="1:5">
      <c r="A1014" s="5">
        <f>1012</f>
        <v>1012</v>
      </c>
      <c r="B1014" s="5" t="s">
        <v>1184</v>
      </c>
      <c r="C1014" s="5" t="s">
        <v>1074</v>
      </c>
      <c r="D1014" s="5" t="s">
        <v>1182</v>
      </c>
      <c r="E1014" s="5" t="s">
        <v>12</v>
      </c>
    </row>
  </sheetData>
  <mergeCells count="1">
    <mergeCell ref="A1:E1"/>
  </mergeCells>
  <printOptions horizontalCentered="1"/>
  <pageMargins left="0.251388888888889" right="0.251388888888889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12413</dc:creator>
  <cp:lastModifiedBy>鱼汐汐</cp:lastModifiedBy>
  <dcterms:created xsi:type="dcterms:W3CDTF">2025-10-09T03:24:44Z</dcterms:created>
  <dcterms:modified xsi:type="dcterms:W3CDTF">2025-10-09T03:29:05Z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446B0266C34449CD876DF12DC9A0F438_11</vt:lpwstr>
  </property>
  <property fmtid="{D5CDD505-2E9C-101B-9397-08002B2CF9AE}" pid="3" name="KSOProductBuildVer">
    <vt:lpwstr>2052-12.1.0.22529</vt:lpwstr>
  </property>
</Properties>
</file>